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520" windowHeight="9780" activeTab="0"/>
  </bookViews>
  <sheets>
    <sheet name="דמי שירות" sheetId="1" r:id="rId1"/>
    <sheet name="אגרות" sheetId="2" r:id="rId2"/>
    <sheet name="לוח מרחקים הגנצ" sheetId="3" r:id="rId3"/>
  </sheets>
  <definedNames>
    <definedName name="_xlnm._FilterDatabase" localSheetId="1" hidden="1">'אגרות'!$A$1:$H$1</definedName>
    <definedName name="_xlnm._FilterDatabase" localSheetId="0" hidden="1">'דמי שירות'!$A$1:$H$1190</definedName>
  </definedNames>
  <calcPr fullCalcOnLoad="1"/>
</workbook>
</file>

<file path=xl/sharedStrings.xml><?xml version="1.0" encoding="utf-8"?>
<sst xmlns="http://schemas.openxmlformats.org/spreadsheetml/2006/main" count="3808" uniqueCount="1590">
  <si>
    <t>השרותים הווטרינריים</t>
  </si>
  <si>
    <t>אחזקת בעלי חיים ליום לראש:</t>
  </si>
  <si>
    <t>בקר ובהמות עבודה: פרה, פרידה, סוס וגמל</t>
  </si>
  <si>
    <t>יום לראש</t>
  </si>
  <si>
    <t>כולל מזון</t>
  </si>
  <si>
    <t>ש"ח</t>
  </si>
  <si>
    <t>עגלים, חמורים, סייחים ועגלות</t>
  </si>
  <si>
    <t>צ א ן</t>
  </si>
  <si>
    <t>עופות וציפורים</t>
  </si>
  <si>
    <t>כלבים</t>
  </si>
  <si>
    <t>חתולים</t>
  </si>
  <si>
    <t>ללא מזון</t>
  </si>
  <si>
    <t>צאן</t>
  </si>
  <si>
    <t>חיות מעבדה</t>
  </si>
  <si>
    <t>חולדה</t>
  </si>
  <si>
    <t>ראש</t>
  </si>
  <si>
    <t>אוגר</t>
  </si>
  <si>
    <t>חזיר ים</t>
  </si>
  <si>
    <t>עכברה בהריון</t>
  </si>
  <si>
    <t>עכבר</t>
  </si>
  <si>
    <t>משפחת עכברים</t>
  </si>
  <si>
    <t>משפחה</t>
  </si>
  <si>
    <t>ארנבות</t>
  </si>
  <si>
    <t>ק"ג</t>
  </si>
  <si>
    <t>פסיונים</t>
  </si>
  <si>
    <t>מריונים</t>
  </si>
  <si>
    <t>הסגרים</t>
  </si>
  <si>
    <t>בדיקה אורגנולפטית</t>
  </si>
  <si>
    <t>בדיקה</t>
  </si>
  <si>
    <t>שימוש  בתחנת הסגר לאיכסון בעלי חיים</t>
  </si>
  <si>
    <t>יום</t>
  </si>
  <si>
    <t>ללא מגבלת כמות וללא מזון</t>
  </si>
  <si>
    <t>רסוס בבקר בהכסלון או בקוליציד</t>
  </si>
  <si>
    <t>מחלקה לבדיקת תרכיבים - יצור מקומי, יבוא ויצוא</t>
  </si>
  <si>
    <t>בדיקת אצוות לתרכיב חד ערכי</t>
  </si>
  <si>
    <t>בדיקת אצוות לתרכיב דו ערכי</t>
  </si>
  <si>
    <t>בדיקת אצוות לתרכיב תלת ערכי</t>
  </si>
  <si>
    <t>אישור לשימוש תרכיב בשדה</t>
  </si>
  <si>
    <t>אישור</t>
  </si>
  <si>
    <t>מחסן</t>
  </si>
  <si>
    <t>כדורי סטריכנין להשמדת כלבים</t>
  </si>
  <si>
    <t>כדור</t>
  </si>
  <si>
    <t>בוטוליזם מסוג C+D</t>
  </si>
  <si>
    <t>מנה</t>
  </si>
  <si>
    <t>צילום</t>
  </si>
  <si>
    <t>דף</t>
  </si>
  <si>
    <t>צילום למוסדות ולתעשיה</t>
  </si>
  <si>
    <t>לפי מחיר המוסד</t>
  </si>
  <si>
    <t>חיסון נגד מחלת שפעת העופות</t>
  </si>
  <si>
    <t>בקבוקים</t>
  </si>
  <si>
    <t>כולל 1,000 מנות חיסון</t>
  </si>
  <si>
    <t>בדיקת אגלוטינציה אבורטוס</t>
  </si>
  <si>
    <t>(אנטיגן 10 מ"ל)</t>
  </si>
  <si>
    <t>בדיקת אגלוטינציה מליטנזיס</t>
  </si>
  <si>
    <t>בדיקת רוז בנגל</t>
  </si>
  <si>
    <t>מכירת אנטיגן לאבחון ברוצלוזיס</t>
  </si>
  <si>
    <t>תחנות הסגר ולשכות וטרינריות - חיסון, תרכיבים ובדיקות</t>
  </si>
  <si>
    <t>הפלה נגיפית בצאן</t>
  </si>
  <si>
    <t>מנה לראש</t>
  </si>
  <si>
    <t>פרצית מדבקת</t>
  </si>
  <si>
    <t>חיסון נגד מחלת  I.B.R</t>
  </si>
  <si>
    <t>חסון  חתולים  נגד מחלת כלבת</t>
  </si>
  <si>
    <t>חסון  סוסים   נגד מחלת כלבת</t>
  </si>
  <si>
    <t>חיסון  חתול מעוקר  נגד  כלבת</t>
  </si>
  <si>
    <t>תרכיב  לבקר/צאן נגד כלבת</t>
  </si>
  <si>
    <t>באריזה של 10 מנות</t>
  </si>
  <si>
    <t>חיסון בקר/צאן נגד כלבת</t>
  </si>
  <si>
    <t>במידה והחיסון מבוצע ע"י רופא ממשלתי</t>
  </si>
  <si>
    <t>חיסון בזנואיטיה</t>
  </si>
  <si>
    <t>חסון בת - שחפת בבקר</t>
  </si>
  <si>
    <t>תרכיב נגד קדחת הנילוס המערבי</t>
  </si>
  <si>
    <t>אספקת מנת נסיוב נגד ארס נחשים</t>
  </si>
  <si>
    <t>בדיקת עגלות עד גיל שנה למכירה</t>
  </si>
  <si>
    <t>בד' לפטוספירוזיס ומחלת הריריות</t>
  </si>
  <si>
    <t>בדיקת צאן למכירה</t>
  </si>
  <si>
    <t>בד' ברוצלוזיס, מיקופלסמה, CAE/MV ובת שחפת</t>
  </si>
  <si>
    <t>בדיקת פרות/ עגלות מעל גיל שנה למכירה</t>
  </si>
  <si>
    <t>בד' ברוצלוזיס, לפטוספירוזיס,בת שחפת, מחלת הריריות</t>
  </si>
  <si>
    <t>פרופיל הזרעה מלאכותית בצאן -בדיקות בכניסה לתחנת ההזרעה (לכל דגימה בין 1 ל-8 דגימות)</t>
  </si>
  <si>
    <t>CAE/MV, בורדר ,ברוצלוזיס, Chlamydia abortus, Q Fever, בת שחפת ,לפטוספירוזיס, מיקופלסמה אגלקטיה</t>
  </si>
  <si>
    <t>פרופיל הזרעה מלאכותית בצאן -בדיקות בכניסה לתחנת ההזרעה (לכל דגימה מעל ל-8 דגימות)</t>
  </si>
  <si>
    <t>MV, בורדר ,ברוצלוזיס, Chlamydia abortus, Q Fever, בת שחפת ,לפטוספירוזיס, מיקופלסמה אגלקטיה</t>
  </si>
  <si>
    <t>פרופיל הזרעה מלאכותית בצאן -בדיקות פעם בשנה (לכל דגימה בין 1 ל-20 דגימות)</t>
  </si>
  <si>
    <t>ברוצלוזיס, Q ,Chlamydia abortus  Fever, בת שחפת ,לפטוספירוזיס, מיקופלסמה אגלקטיה</t>
  </si>
  <si>
    <t>פרופיל הזרעה מלאכותית בצאן -בדיקות פעם בשנה (לכל דגימה מעל ל-20 דגימות)</t>
  </si>
  <si>
    <t>מנת תרכיב אבעבועות צאן (במינון פי 10)</t>
  </si>
  <si>
    <t>לטיפול בקטרת העור</t>
  </si>
  <si>
    <t>ביצוע חיסון אבעבועות צאן לטיפול בקטרת העור</t>
  </si>
  <si>
    <t>חיסון</t>
  </si>
  <si>
    <t>שמירה בתחנות הסגר</t>
  </si>
  <si>
    <t>שעה</t>
  </si>
  <si>
    <t>שמירה בתחנות הסגר במקרים מיוחדים</t>
  </si>
  <si>
    <t>בדיקות וסקרים לפי הזמנה מיוחדת - עלות</t>
  </si>
  <si>
    <t>רופא וטרינרי</t>
  </si>
  <si>
    <t>שכר חודשי</t>
  </si>
  <si>
    <t>עובד מעבדה</t>
  </si>
  <si>
    <t>עובד אקדמאי</t>
  </si>
  <si>
    <t>פועל</t>
  </si>
  <si>
    <t>שכר יומי</t>
  </si>
  <si>
    <t>ש"ע</t>
  </si>
  <si>
    <t>חומרים</t>
  </si>
  <si>
    <t>יחידות</t>
  </si>
  <si>
    <t>תקורה</t>
  </si>
  <si>
    <t>אחוז</t>
  </si>
  <si>
    <t>הוצאות נסיעה</t>
  </si>
  <si>
    <t>ק"מ</t>
  </si>
  <si>
    <t>לא כולל רכיב של ביטול זמן</t>
  </si>
  <si>
    <t>מחיר התרכיבים במכון הוטרינרי</t>
  </si>
  <si>
    <t>אחוז מדמי השרות</t>
  </si>
  <si>
    <t>שונות</t>
  </si>
  <si>
    <t>דמי שימוש בחדר הרצאות</t>
  </si>
  <si>
    <t>מתן היתר מפעלים לייצוא</t>
  </si>
  <si>
    <t>פעולה</t>
  </si>
  <si>
    <t>ערכת מיגון אישי כנגד שפעת עופות</t>
  </si>
  <si>
    <t>משלוח דגימות</t>
  </si>
  <si>
    <t>משלוח</t>
  </si>
  <si>
    <t>הובלה בסיסית של סוסים וחמורים למתקן מוגן</t>
  </si>
  <si>
    <t>הובלה</t>
  </si>
  <si>
    <t>עד 100 ק"מ</t>
  </si>
  <si>
    <t>הובלה חריגה של סוסים וחמורים למתקן מוגן</t>
  </si>
  <si>
    <t>לכל ק"מ נוסף מעבר ל-100 ק"מ הנכללים בהובלה הבסיסית</t>
  </si>
  <si>
    <t>סוסים וחמורים במתקן מוגן</t>
  </si>
  <si>
    <t>טיפול רפואי לסוסים וחמורים במתקן מוגן</t>
  </si>
  <si>
    <t>כולל תרופות, תכשירים ותרכיבים</t>
  </si>
  <si>
    <t>בדיקה רפואית וטיפול ראשוני תוך 24 שעות מרגע הגעת הסוס/חמור למתקן</t>
  </si>
  <si>
    <t>בדיקה לסוס/חמור אחד</t>
  </si>
  <si>
    <t>בדיקה של 2 סוסים/חמורים ומעלה</t>
  </si>
  <si>
    <t>בדיקה רפואית חוזרת/ביקורת לסוס/חמור</t>
  </si>
  <si>
    <t>מתן חיסונים לסוס ע"פ הוראות מנהל השו"ט</t>
  </si>
  <si>
    <t>הרפס, שפעת, כלבת, טטנוס (לארבעת החיסונים יחד)</t>
  </si>
  <si>
    <t>מתן חיסונים לחמור ע"פ הוראות מנהל השו"ט</t>
  </si>
  <si>
    <t>כלבת, טטנוס (לשני החיסונים יחד)</t>
  </si>
  <si>
    <t>טיפול נגד תולעים (סוס/חמור)</t>
  </si>
  <si>
    <t>סירוס סוס</t>
  </si>
  <si>
    <t>כולל חומרי הרדמה ואנטיביוטיקה</t>
  </si>
  <si>
    <t>סירוס סוס אשך טמיר</t>
  </si>
  <si>
    <t>סירוס חמור</t>
  </si>
  <si>
    <t>סירוס חמור אשך טמיר</t>
  </si>
  <si>
    <t>שיבוב סוס/חמור</t>
  </si>
  <si>
    <t>שיוף שיניים לסוס</t>
  </si>
  <si>
    <t>שיוף שיניים לחמור</t>
  </si>
  <si>
    <t>בדיקת הריון לסוס/חמור</t>
  </si>
  <si>
    <t>צילומי רנטגן לסוס/חמור</t>
  </si>
  <si>
    <t>אזור אחד או עד 6 צילומי רנטגן</t>
  </si>
  <si>
    <t>מתן עירויים לווריד (סוס/חמור)</t>
  </si>
  <si>
    <t>קטטר, לא כולל ביקור</t>
  </si>
  <si>
    <t>ליטר, לא כולל ביקור</t>
  </si>
  <si>
    <t>בדיקות דם (סוס/חמור)</t>
  </si>
  <si>
    <t>CBC+ ביוכימיה</t>
  </si>
  <si>
    <t>חבישות ושטיפת פצעים (סוס/חמור)</t>
  </si>
  <si>
    <t>לא כולל ביקור</t>
  </si>
  <si>
    <t>טיפול חירום בקוליק (סוס/חמור)</t>
  </si>
  <si>
    <t>פעולה כירורגית קצרה (סוס/חמור)</t>
  </si>
  <si>
    <t>פעולה כירורגית ארוכה (סוס/חמור)</t>
  </si>
  <si>
    <t>בדיקת ביופסיה (סוס/חמור)</t>
  </si>
  <si>
    <t>בדיקה לבידוד חיידק במבחן רגישות (סוס/חמור)</t>
  </si>
  <si>
    <t>המתת חסד לסוס</t>
  </si>
  <si>
    <t>המתת חסד לחמור</t>
  </si>
  <si>
    <t>טיפול חירום מציל חיים בשעות העבודה (סוס/חמור)</t>
  </si>
  <si>
    <t>לעניין זה שעות העבודה הן 8:00-17:00</t>
  </si>
  <si>
    <t>טיפול חירום מציל חיים מחוץ לשעות העבודה (סוס/חמור)</t>
  </si>
  <si>
    <t>בין השעות 17:00-8:00</t>
  </si>
  <si>
    <t>בדיקות אבחון צליעה עם הרדמות עצביות (סוס/חמור)</t>
  </si>
  <si>
    <t>טילוף 4 רגליים לסוס/חמור</t>
  </si>
  <si>
    <t>פרזול סוס - 2 רגליים קדמיות</t>
  </si>
  <si>
    <t>פרזול סוס - 4 רגליים</t>
  </si>
  <si>
    <t>פרזול אורתופדי (פדים) - לרגל</t>
  </si>
  <si>
    <t>תוספת לשירותי הפרזול (קדמי או 4 רגליים)</t>
  </si>
  <si>
    <t>פרזול אורתופדי (אגבר) - לרגל</t>
  </si>
  <si>
    <t>פרזול אורתופדי (הדבקות למיניטיס) - לרגל</t>
  </si>
  <si>
    <t>כל שירות אחר לצורך פרזול או טילוף</t>
  </si>
  <si>
    <t>טיפול התנהגותי לסוס/חמור</t>
  </si>
  <si>
    <t>מכונות קצף</t>
  </si>
  <si>
    <t>מכונת קצף גדולה</t>
  </si>
  <si>
    <t>מכונת קצף בינונית</t>
  </si>
  <si>
    <t>משלוח דגימות לארה"ב וקנדה</t>
  </si>
  <si>
    <t>עד משקל 0.5 לק"ג</t>
  </si>
  <si>
    <t>משקל 0.5-2 לק"ג</t>
  </si>
  <si>
    <t>משלוח דגימות למערב אירופה</t>
  </si>
  <si>
    <t>מתן הרצאות</t>
  </si>
  <si>
    <t>מתן הרצאה - רמה 1-   45 דקות</t>
  </si>
  <si>
    <t>ש"א</t>
  </si>
  <si>
    <t>מתן הרצאה - רמה א  - 45 דקות</t>
  </si>
  <si>
    <t>אסיסטנטים, מדריכים ומורים במסלול המקביל</t>
  </si>
  <si>
    <t>מתן הרצאה - רמה ב  - 45 דקות</t>
  </si>
  <si>
    <t>מרצה בכיר ומרצה</t>
  </si>
  <si>
    <t>מתן הרצאה - רמה ג  - 45 דקות</t>
  </si>
  <si>
    <t>פרופסור מן המנין ופרופסור חבר</t>
  </si>
  <si>
    <t>פתולוגיה</t>
  </si>
  <si>
    <t>בדיקה היסטופתולוגית - ביופסיה</t>
  </si>
  <si>
    <t>בדיקה היסטופתולוגית - תוספת לצביעה מיוחדת</t>
  </si>
  <si>
    <t>בדיקה היסטופתולוגית - אברים</t>
  </si>
  <si>
    <t>בדיקה אימונוהיסטוכימית</t>
  </si>
  <si>
    <t>בדיקה לציטולוגיה</t>
  </si>
  <si>
    <t>נתיחת גופה כולל כילוי</t>
  </si>
  <si>
    <t>נתיחת גופה עד משקל 15 ק"ג כולל כילוי</t>
  </si>
  <si>
    <t>נתיחת גופה ממשקל 16 עד 30 ק"ג כולל כילוי</t>
  </si>
  <si>
    <t>נתיחת גופה ממשקל 31 עד 50 ק"ג כולל כילוי</t>
  </si>
  <si>
    <t>נתיחת גופה ממשקל 51 עד 200 ק"ג כולל כילוי</t>
  </si>
  <si>
    <t>נתיחת גופה ממשקל 201 עד 400 ק"ג כולל כילוי</t>
  </si>
  <si>
    <t>כילוי גופה מ-1 ק"ג עד 15 ק"ג</t>
  </si>
  <si>
    <t>כילוי גופה מ-16 ק"ג עד 30 ק"ג</t>
  </si>
  <si>
    <t>כילוי גופה מ-31 ק"ג עד 50 ק"ג</t>
  </si>
  <si>
    <t>כילוי גופה מ-51 ק"ג עד 200 ק"ג</t>
  </si>
  <si>
    <t>כילוי גופה מ-201 ק"ג עד 400 ק"ג</t>
  </si>
  <si>
    <t>כלבת</t>
  </si>
  <si>
    <t>בדיקת נוגדני כלבת בשיטת RFFIT</t>
  </si>
  <si>
    <t>מס' בדיקות מ-1 עד 9</t>
  </si>
  <si>
    <t>מס' בדיקות מ-10 עד 50</t>
  </si>
  <si>
    <t>מס' בדיקות מעל 50</t>
  </si>
  <si>
    <t>בדיקת נוגדני כלבת בשיטת RFFIT (מילוי פרטים מקוון)</t>
  </si>
  <si>
    <t>טוקסיקולוגיה</t>
  </si>
  <si>
    <t>בדיקה טוקסיקולוגית רגילה</t>
  </si>
  <si>
    <t xml:space="preserve"> אבנים בדרכי השתן, ניטראט בצמחים, כולינאסטרז, מטאלדהיד, כלורלוז, פוספיד </t>
  </si>
  <si>
    <t>בדיקה טוקסיקולוגית מורכבת</t>
  </si>
  <si>
    <t>חומרי הדברה</t>
  </si>
  <si>
    <t>בדיקה למתכות (נחושת אבץ,עפרת,קדמיום)</t>
  </si>
  <si>
    <t>עבור יסוד אחד</t>
  </si>
  <si>
    <t>עבור 2 יסודות</t>
  </si>
  <si>
    <t>עבור 3-30 יסודות</t>
  </si>
  <si>
    <t>בדיקה לסולפט</t>
  </si>
  <si>
    <t>בדיקה לאמוניה</t>
  </si>
  <si>
    <t>בדיקה לניטראט בנוזלים</t>
  </si>
  <si>
    <t>בדיקה ל- pH</t>
  </si>
  <si>
    <t>בדיקה לניטריט</t>
  </si>
  <si>
    <t>בדיקת חירום לרעלים בדם</t>
  </si>
  <si>
    <t>בדיקה לזיהוי אנטיקואגולנטים בשיטת HPLC</t>
  </si>
  <si>
    <t>בקטריולוגיה</t>
  </si>
  <si>
    <t>בדיקה בקטריולוגית כללית - תרבית + רגישות</t>
  </si>
  <si>
    <t>בדיקה סרולוגית ללפטוספירוזיס</t>
  </si>
  <si>
    <t>בדיקת תרבית/ סרולוגית לבוטוליזם</t>
  </si>
  <si>
    <t>בדיקה מיקולוגית</t>
  </si>
  <si>
    <t>בדיקת נוגדנים לבת שחפת בשיטת ELISA</t>
  </si>
  <si>
    <t>תרבית ליציבי חומצה</t>
  </si>
  <si>
    <t>בדיקת ברוצלוזיס לכלבים</t>
  </si>
  <si>
    <t>בדיקה לכלמידיה בשיטת אימונו- פלואורסנציה בנוגדנים חד-שבטיים</t>
  </si>
  <si>
    <t>הצמדה מיקרוסקופית (MAT) לשמונה סרוברים לפטוספירה</t>
  </si>
  <si>
    <t>הצמדה מיקרוסקופית (MAT) לשלושה סרוברים לפטוספירה</t>
  </si>
  <si>
    <t>צביעת משטח</t>
  </si>
  <si>
    <t>בשיטות Ziehl Neelsen, Modified Ziehl Neelsen, צביעת גימזה, צביעת גרם, צביעת פוליכרום מטילן בלו</t>
  </si>
  <si>
    <t>תרבית מיקובקטריה והגדרה ראשונית</t>
  </si>
  <si>
    <t>בדיקת CEM ליצוא</t>
  </si>
  <si>
    <t>בדיקת ריכוז מינימאלי לעיכוב חיידקים - MIC</t>
  </si>
  <si>
    <t>בדיקת בת שחפת qPCR</t>
  </si>
  <si>
    <t>בדיקת נוגדנים למיקופלסמה היופנאומוניה בשיטת ELISA לחזירים</t>
  </si>
  <si>
    <t>בדיקת נוגדנים למיקופלסמה בוביס בשיטת ELISA לבקר</t>
  </si>
  <si>
    <t>בדיקת נוגדנים למיקופלסמה אגלקטיה בשיטת ELISA לצאן</t>
  </si>
  <si>
    <t>בדיקת נוגדנים ל-Chlamydia abortus בשיטת ELISA</t>
  </si>
  <si>
    <t>דגימה</t>
  </si>
  <si>
    <t>בדיקת נוגדנים ל-Q Fever בשיטת ELISA</t>
  </si>
  <si>
    <t>בדיקת דם אדם (נסיוב לברוצלוזיס)</t>
  </si>
  <si>
    <t>מחלות עטין</t>
  </si>
  <si>
    <t>בדיקת חלב</t>
  </si>
  <si>
    <t>100 ומעלה</t>
  </si>
  <si>
    <t>בדיקת יעילות של חומרי חיטוי</t>
  </si>
  <si>
    <t>ELISA כמותית לבדיקת IgG</t>
  </si>
  <si>
    <t>ELISA כמותית לבדיקת IgA</t>
  </si>
  <si>
    <t>וירולוגיה</t>
  </si>
  <si>
    <t>בידוד נגיף IBR או BVD או PI3</t>
  </si>
  <si>
    <t>לכל סוג</t>
  </si>
  <si>
    <t>בדיקת IBR לזרמת פרים לייצוא</t>
  </si>
  <si>
    <t>בדיקת נוגדנים בשיטת ELISA ל- 40 בדיקות לפחות</t>
  </si>
  <si>
    <t>בדיקת נוגדנים בשיטת ELISA ל- 200 בדיקות לפחות</t>
  </si>
  <si>
    <t>בדיקת נוגדנים  BVD / בורדר בשיטת  ELISA</t>
  </si>
  <si>
    <t>בדיקת ELISA לנוגדנים BVDV</t>
  </si>
  <si>
    <t>עבור בקר</t>
  </si>
  <si>
    <t>בדיקת ELISA לאנטיגן BVDV</t>
  </si>
  <si>
    <t>בדיקת ELISA לאנטיגן BVDV - איגום 5 דגימות</t>
  </si>
  <si>
    <t>IBR Ab ELISA בדיקת</t>
  </si>
  <si>
    <t>בדיקת Schmllenberg Ab ELISA</t>
  </si>
  <si>
    <t>בדיקת PCR / qPCR</t>
  </si>
  <si>
    <t>לנגיפי הרפס, פרצית מדבקת, LSD, PPR, BVDV , Akabane, Aino, Schmallenberg, FMDV, BEF</t>
  </si>
  <si>
    <t>בדיקת EHDV  qPCR</t>
  </si>
  <si>
    <t>בכמות של 1-5 בדיקות</t>
  </si>
  <si>
    <t>בכמות של 6-10 בדיקות</t>
  </si>
  <si>
    <t>בכמות של 11-20 בדיקות</t>
  </si>
  <si>
    <t>בכמות של מעל 21 בדיקות</t>
  </si>
  <si>
    <t>בדיקת BTV qPCR</t>
  </si>
  <si>
    <t>בדיקת נוגדנים CAE/MV</t>
  </si>
  <si>
    <t>בדיקת נוגדנים לנגיף לשון כחולה (BTV) בשיטת ELISA</t>
  </si>
  <si>
    <t>בדיקת AGID לנוגדנים ל BLV – עד 30 נסיובים</t>
  </si>
  <si>
    <t>בדיקת AGID לנוגדנים ל BLV – מעל 30 נסיובים</t>
  </si>
  <si>
    <t>בדיקת נזלת ממארת (MCF) בשיטת Nested PCR</t>
  </si>
  <si>
    <t>איבחון ויראלי</t>
  </si>
  <si>
    <t>בדיקת BEF VNT</t>
  </si>
  <si>
    <t>בד' סרולוגית ל- EHV בשיטת היפוך סרולוגי</t>
  </si>
  <si>
    <t>בד' סרולוגית ל- EVA בשיטת היפוך סרולוגי</t>
  </si>
  <si>
    <t>בד' סרולוגית ל- WNF בשיטת היפוך סרולוגי</t>
  </si>
  <si>
    <t>בד' סרולוגית ל- EI בשיטת HI</t>
  </si>
  <si>
    <t>בדיקת בידוד נגיף</t>
  </si>
  <si>
    <t>בד' סרולוגת ל- EHV1 + EHV4</t>
  </si>
  <si>
    <t>פנל בדיקות להפלות סוסים, בדיקות אם + נפל (סרולוגיה + בידוד)</t>
  </si>
  <si>
    <t>פנל בדיקות להפלות סוסים, נפל וסרולוגיה + בידוד</t>
  </si>
  <si>
    <t>פנל בדיקות מחלות נוירולוגיות בסוסים (סרולוגיה + בידוד)</t>
  </si>
  <si>
    <t>פנל בדיקות למחלות נשימה - סוסים (סרולוגיה + בידוד)</t>
  </si>
  <si>
    <t>פרזיטולוגיה</t>
  </si>
  <si>
    <t>בדיקה פרזיטולוגית (פר בדיקה)</t>
  </si>
  <si>
    <t xml:space="preserve"> בדיקה פרזיטולוגית לצואה (צאן, בקר, מכרסמים ואחרים), בדיקה מיקרוסקופית של טפילי דם חד תאיים (משטח), טוקסופלסמה - סרולוגיה, נאוספורה - סרולוגיה,  בדיקה מיקרוסקופית לתולעת השערונית.  </t>
  </si>
  <si>
    <t>בדיקת נוגדנים לארליכיה בכלבים</t>
  </si>
  <si>
    <t>בדיקת ביצי תולעים בבוצה - דגימה אחת</t>
  </si>
  <si>
    <t>בדיקת ביצי תולעים בבוצה - 7 דגימות</t>
  </si>
  <si>
    <t>בדיקת דבורי בומבוס ליצוא בשיטה מיקרוסקופית</t>
  </si>
  <si>
    <t>בדיקת דבורי בומבוס ליצוא בשיטת PCR</t>
  </si>
  <si>
    <t>בדיקה פרזיטולוגית לצואה לכלבים וחתולים -  כולל ספירוצרקה לופי וטוקסופלזמה גונדיי</t>
  </si>
  <si>
    <t>עופות</t>
  </si>
  <si>
    <t>בידוד נגיף</t>
  </si>
  <si>
    <t>בדיקה פרזיטולוגית</t>
  </si>
  <si>
    <t>זיהוי וסיווג נגיפי שפעת וניוקסל בשיטת real-time PCR למטושים</t>
  </si>
  <si>
    <t>1-5 מטושים או נוזל אלנטואי</t>
  </si>
  <si>
    <t>HI-TEST לבדיקת נוגדנים נגד נגיפי שפעת וניוקסל בנסיובים (פר נגיף)</t>
  </si>
  <si>
    <t>1-30 נסיובים</t>
  </si>
  <si>
    <t>30-100 נסיובים</t>
  </si>
  <si>
    <t>100-300 נסיובים</t>
  </si>
  <si>
    <t>בדיקות PCR לנגיפי ALV, ALV-J, CAV, FPV(POX), ILTV, MDV, REV, TRT, TMEV, WNV</t>
  </si>
  <si>
    <t xml:space="preserve"> לנגיף בודד מתוך הרשימה </t>
  </si>
  <si>
    <t>זיהוי וסיווג IBV באמצעות real-time PCR ו-RFLP</t>
  </si>
  <si>
    <t>נוזל אלנטואי 1 או 1-5 מטושים</t>
  </si>
  <si>
    <t>זיהוי IBDV באמצעות real-time PCR</t>
  </si>
  <si>
    <t>בדיקת רצף</t>
  </si>
  <si>
    <t>בידוד מיקופלסמה דוגמה 1</t>
  </si>
  <si>
    <t>בידוד מיקופלסמה (עד 20 מטושי קנה)</t>
  </si>
  <si>
    <t>זיהוי מיקופלסמה בשיטת אימונופלואורסצנציה (IMF)</t>
  </si>
  <si>
    <t xml:space="preserve"> דוגמא בודדת</t>
  </si>
  <si>
    <t>בדיקת PCR למין אחד של מיקופלסמה</t>
  </si>
  <si>
    <t xml:space="preserve"> לבדיקה בודדת מ- 1-5 מטושי קנה </t>
  </si>
  <si>
    <t>בדיקת PCR למין אחד של מיקופלסמה  לקבוצה של עד 30 מטושי קנה</t>
  </si>
  <si>
    <t>בדיקת PCR  למין אחד של מיקופלסמה - תוספת לכל  קבוצה של 30 מטושי קנה נוספים</t>
  </si>
  <si>
    <t>בדיקת PCR לכל מין נוסף של מיקופלסמה - תוספת עבור כל קבוצה של 30 מטושי קנה נוספים</t>
  </si>
  <si>
    <t>בדיקת אגלוטינציה RSA-MS</t>
  </si>
  <si>
    <t>עד 25 דגימות דם</t>
  </si>
  <si>
    <t>בדיקת אגלוטינציה RSA-MG</t>
  </si>
  <si>
    <t>בדיקת נוגדנים ל-Mycoplasma gallisepticum בשיטת ELISA (בסרום או חלמון)</t>
  </si>
  <si>
    <t>10-21 דגימות</t>
  </si>
  <si>
    <t>22-41 דגימות</t>
  </si>
  <si>
    <t>בדיקה סרולוגית רגילה למין אחד עד 30 עופות</t>
  </si>
  <si>
    <t>בדיקת PCR עבור הפתוגנים APV, PBFD, CHLAMYDIA, PDD, PDV- לפתוגן אחד</t>
  </si>
  <si>
    <t>עבור ציפורים</t>
  </si>
  <si>
    <t>בדיקת PCR עבור הפתוגנים APV, PBFD, CHLAMYDIA, PDD, PDV- לשני פתוגנים</t>
  </si>
  <si>
    <t>בדיקת PCR עבור הפתוגנים APV, PBFD, CHLAMYDIA, PDD, PDV- לשלושה פתוגנים</t>
  </si>
  <si>
    <t>בדיקת PCR עבור הפתוגנים APV, PBFD, CHLAMYDIA, PDD, PDV- לארבעה פתוגנים</t>
  </si>
  <si>
    <t>בדיקת PCR עבור הפתוגנים APV, PBFD, CHLAMYDIA, PDD, PDV- לחמישה פתוגנים</t>
  </si>
  <si>
    <t>PCR לבדיקת זוויג לתוכאים (DNA SEXING)</t>
  </si>
  <si>
    <t>בדיקת PCR עבור הפתוגנים AE ,PDD,REO ,IBH ,PASTEURELLA ,ORT ,AVIBACTERIUM, BORDETELLA , CHLAMYDIA</t>
  </si>
  <si>
    <t>עבור עופות</t>
  </si>
  <si>
    <t>אימונוקומב כלמידיה 1-10</t>
  </si>
  <si>
    <t>בדיקה פתולוגית לעוף בודד</t>
  </si>
  <si>
    <t>בדיקה פתולוגית לעופות 2-10</t>
  </si>
  <si>
    <t>בדיקה בקטריולוגית לעופות (תרבית + רגישות) + מיקולוגיה + זיהוי חיידק</t>
  </si>
  <si>
    <t>AGP לחיידק ORT</t>
  </si>
  <si>
    <t>מחלות דגים</t>
  </si>
  <si>
    <t>בדיקת PCR לנוכחות נגיף ברקמות דג</t>
  </si>
  <si>
    <t>בדיקה לבידוד וגידול של נגיפים מרקמות דג</t>
  </si>
  <si>
    <t>בדיקת נוגדנים למחלת ה- KHV</t>
  </si>
  <si>
    <t>בדיקת PCR ל- WSSV</t>
  </si>
  <si>
    <t>בדיקה בקטריולוגית לדגים - תרבית + רגישות</t>
  </si>
  <si>
    <t>מעבדה לבדיקת שאריות</t>
  </si>
  <si>
    <t>בדיקת שאריות כימיות</t>
  </si>
  <si>
    <t>בדיקת שאריות כימיות - מעכבים בחלב</t>
  </si>
  <si>
    <t>ל-5 בדיקות</t>
  </si>
  <si>
    <t>בדיקת מזון</t>
  </si>
  <si>
    <t>בדיקת מי שטיפת עופות לגילוי קמפילובקטר ג'וג'וני</t>
  </si>
  <si>
    <t>בעד 4 מרכיבים - כולל מספר חיידקים כללי, קוליפורמים,סטפילוקוק אאוראוס ו-E.Coli.</t>
  </si>
  <si>
    <t>בדיקת מזון לסלמונלה</t>
  </si>
  <si>
    <t>בדיקת מזון לסלמונלה + ליסטריה</t>
  </si>
  <si>
    <t>בדיקת לסלמונלה בשיטת F.D.A (אוסם)</t>
  </si>
  <si>
    <t>בדיקת מזון כוללת + סלמונלה בשיטת F.D.A (אוסם)</t>
  </si>
  <si>
    <t>בדיקת מזון + סלמונלה</t>
  </si>
  <si>
    <t>מעל 5 ועד 8 מרכיבים בבדיקה</t>
  </si>
  <si>
    <t>בדיקת מזון לגילוי חיידק  Bacillus cereus</t>
  </si>
  <si>
    <t>בעד 1 - 5 מרכיבים בבדיקה</t>
  </si>
  <si>
    <t>בעד 6 מרכיבים כולל סלמונלה וליסטריה</t>
  </si>
  <si>
    <t>בדיקה בקטריולוגית לפסטה</t>
  </si>
  <si>
    <t>בדיקה בקטריולוגית למוצרי בשר אחרי טיפול טרמי</t>
  </si>
  <si>
    <t>בעד 5 מרכיבים כולל סלמונלה וליסטריה</t>
  </si>
  <si>
    <t>בדיקה בקטריולוגית</t>
  </si>
  <si>
    <t xml:space="preserve">בעד 3 מרכיבים כולל ספירה כללית, קוליפורמים וסלמונלה </t>
  </si>
  <si>
    <t xml:space="preserve">בעד 4 מרכיבים כולל ספירה כללית, קוליפורמים, ליסטריה וסלמונלה </t>
  </si>
  <si>
    <t>בעד מרכיב אחד</t>
  </si>
  <si>
    <t>בדיקת מזון לבע"ח (כולל סלמונלה)</t>
  </si>
  <si>
    <t>בעד 6 מרכיבים</t>
  </si>
  <si>
    <t>בדיקה לסלמונלה לאחר טיפול טרמי</t>
  </si>
  <si>
    <t>בדיקה לסלמונלה באבקות</t>
  </si>
  <si>
    <t>בדיקת מוצרי חלב</t>
  </si>
  <si>
    <t>בעד 4 מרכיבים כולל סלמונלה וליסטריה</t>
  </si>
  <si>
    <t>בדיקת מזון בדגים לגילוי נוכחות חיידק ויבריו</t>
  </si>
  <si>
    <t>בדיקת ELISA לגילוי סוג חלבון של בע"ח במוצרי מזון</t>
  </si>
  <si>
    <t>ל- 5 דוגמאות לפחות</t>
  </si>
  <si>
    <t>ל- 13 דוגמאות לפחות</t>
  </si>
  <si>
    <t>בדיקת סטריליות של אבקות מזון ושימורים</t>
  </si>
  <si>
    <t>בדיקה לליסטריה מונוציטוגנס במזון</t>
  </si>
  <si>
    <t>בדיקה למעכבי צמיחה</t>
  </si>
  <si>
    <t>בדיקה למוצרי ביצים</t>
  </si>
  <si>
    <t>כולל לסלמונלה ולליסטריה מהירה (כולל 5 מרכיבים)</t>
  </si>
  <si>
    <t>בדיקת מזון לסלמונלה וליסטריה לאחר טיפול טרמי - מהירה</t>
  </si>
  <si>
    <t>בדיקה לסלמונלה לאחר טיפול טרמי - מהירה</t>
  </si>
  <si>
    <t>בדיקה למוצרי חלב כולל לסלמונלה ולליסטריה מהירה (4 מרכיבים)</t>
  </si>
  <si>
    <t>בדיקה למוצרי חלב כולל לסלמונלה ולליסטריה מהירה (כולל 5 מרכיבים)</t>
  </si>
  <si>
    <t>בדיקה לליסטריה מונוציטוגניס לאחר טיפול טרמי – מהירה</t>
  </si>
  <si>
    <t>בדיקה לסלמונלה במוצרי עוף ללא טיפול טרמי</t>
  </si>
  <si>
    <t>בדיקת מי שטיפות עופות סלמונלה</t>
  </si>
  <si>
    <t>בדיקת ספוגית של הודים לסלמונלה</t>
  </si>
  <si>
    <t>בדיקת  Ecoli o157 במוצרי מזון (מעובדים וטריים)</t>
  </si>
  <si>
    <t>מעבדה לטיב דגה</t>
  </si>
  <si>
    <t>בדיקת היסטמין מהירה בדגים</t>
  </si>
  <si>
    <t>בדיקת היפוקסנטין</t>
  </si>
  <si>
    <t>יעוץ לתעשייני דגים</t>
  </si>
  <si>
    <t>בדיקת רמת חמצון שומן</t>
  </si>
  <si>
    <t>בדיקת DNA לזיהוי מין הדג (1-5 דגים)</t>
  </si>
  <si>
    <t>בדיקת דגי יבוא במעבדה</t>
  </si>
  <si>
    <t>בדיקת אחוז שומן במוצרים שונים</t>
  </si>
  <si>
    <t>בדיקת אחוז חלבון במוצרים שונים</t>
  </si>
  <si>
    <t>בדיקת אחוז אפר במוצרים שונים</t>
  </si>
  <si>
    <t>בדיקת אחוז חומר יבש במוצרים שונים</t>
  </si>
  <si>
    <t>הרכב כימי (שומן חלבון אפר וחומר יבש)</t>
  </si>
  <si>
    <t>בדיקת ערך קלורי (שומן וחלבון)</t>
  </si>
  <si>
    <t>בדיקה אורגנולפטית מלאה של דג גולמי</t>
  </si>
  <si>
    <t>בדיקה אורגנולפטית בשימורים, פרסרבים, דגים יבשים, דגים מצוננים ודגים קפואים</t>
  </si>
  <si>
    <t>בדיקה אורגנולפטית בבשר קפוא</t>
  </si>
  <si>
    <t>בדיקה אורגנולפטית בבשר מצונן</t>
  </si>
  <si>
    <t>בדיקת התאמה לתקן ישראלי לשימורים, פרסרבים, דגים ומוצרי דיג</t>
  </si>
  <si>
    <t>בדיקת אחוז פירורים בשימורים</t>
  </si>
  <si>
    <t>בדיקת דג/פילה/שימורים להימצאות טפילים</t>
  </si>
  <si>
    <t>זיהוי מין של דג (SPECIES)</t>
  </si>
  <si>
    <t>בדיקת ביוטוקסינים בדגים ומוצרי דגים</t>
  </si>
  <si>
    <t>זיהוי דגים מסוכנים לבריאות הציבור ומקורם</t>
  </si>
  <si>
    <t>זיהוי דגים שלמים - טקסונומי</t>
  </si>
  <si>
    <t>זיהוי סוג קוויאר וטיבו</t>
  </si>
  <si>
    <t>בדיקת הפשרה והקפאה מחדש של דגים/בשר</t>
  </si>
  <si>
    <t>אחוז ציפוי קרח בדגים</t>
  </si>
  <si>
    <t>אחוז מלח ונתרן במוצרי מזון</t>
  </si>
  <si>
    <t>מים מוספים בבשר (יחס מים/חלבון) - בקר ועופות</t>
  </si>
  <si>
    <t>טיב דגים מצוננים (בדיקת טורימטר)</t>
  </si>
  <si>
    <t>כושר השתמרות שימורים ופרסרבים</t>
  </si>
  <si>
    <t>קרישת חלבון בדגים ומוצרי ים</t>
  </si>
  <si>
    <t>בדיקת ציפוי פנימי של מיכל שימורים</t>
  </si>
  <si>
    <t>כמות פוספטים המוספים לדגים ומוצריהם</t>
  </si>
  <si>
    <t>וואקום בשימורים ופרסרבים</t>
  </si>
  <si>
    <t>בדיקת היסטמין לא מהירה בדגים</t>
  </si>
  <si>
    <t>בדיקת חנקן נדיף (TVBN) לדגים מצוננים, דגים קפואים, פירות ים ושימורים -עד 4 דגימות</t>
  </si>
  <si>
    <t>בדיקת בוראטים (Boric Acid)</t>
  </si>
  <si>
    <t>בדיקה מיקרוסקופית של פילה/דג</t>
  </si>
  <si>
    <t>בדיקת אחוז דגים בסלט דגים</t>
  </si>
  <si>
    <t>בדיקת PH</t>
  </si>
  <si>
    <t>בדיקת אלסטיות וקשיחות שריר</t>
  </si>
  <si>
    <t>בדיקת גופים זרים במזון</t>
  </si>
  <si>
    <t>בדיקה איכותית לעמילן (לצורך כשרות)</t>
  </si>
  <si>
    <t>בדיקת TMA</t>
  </si>
  <si>
    <t>בדיקת ניטריטים במוצרי מזון</t>
  </si>
  <si>
    <t>בדיקת ניטרטים במוצרי מזון</t>
  </si>
  <si>
    <t>פרופיל בדיקות איכות לדגים טריים (לדגימה אחת)</t>
  </si>
  <si>
    <t>אורגנולפטית לפני בישול ולאחר בישול באדים, TVBN, הימצאות טפילים, היסטמין מהירה, ביוטוקסינים</t>
  </si>
  <si>
    <t>פרופיל בדיקות איכות לקוויאר שחור (לדגימה אחת)</t>
  </si>
  <si>
    <t>אורגנולפטית, בוראטים, הימצאות טפילים, אחוז מלח ונתרן</t>
  </si>
  <si>
    <t>פרופיל בדיקות איכות לשמן דגים (לדגימה אחת)</t>
  </si>
  <si>
    <t>אורגנולפטית, רמת חמצון שומן</t>
  </si>
  <si>
    <t>מחלות חזירים</t>
  </si>
  <si>
    <t>פנל בדיקות חזירים למכוני מחקר</t>
  </si>
  <si>
    <t>קבוצה</t>
  </si>
  <si>
    <t xml:space="preserve"> מיקופלסמה היפונאומוניה ELISA, ברוצלה CF, MAT8 לפטוספירה, סלמונלה, PCR לשפעת, CSF - Ab ELISA, TGE - Ab ELISA </t>
  </si>
  <si>
    <t>בדיקות כלליות – מעבדות במכון הווטרינרי</t>
  </si>
  <si>
    <t>דגימה פרופיל גורמי הפלה נפל צאן/בקר</t>
  </si>
  <si>
    <t>טוקסופלזמה/ נאוספורה FA, נתיחה, היסטופתולוגיה, בקטריולוגיה, תרבית אירובית, סלמונלה, ברוצלה, צביעת משטח, כלמידיה FA, אליזה BVD/ BD אנטיגן, קמפילובקטר פיטוס</t>
  </si>
  <si>
    <t>דגימה פרופיל גורמי הפלה- נסיוב בקר לא מחוסן (1-4 דגימות)</t>
  </si>
  <si>
    <t>ברוצלוזיס CF,AG, לפטוספירה MAT8, נוגדנים BVDV, נאוספורה</t>
  </si>
  <si>
    <t>דגימה פרופיל גורמי הפלה- נסיוב בקר לא מחוסן (מ- 5 דגימות ומעלה)</t>
  </si>
  <si>
    <t>דגימה פרופיל גורמי הפלה - נסיוב בקר מחוסן (1-4 דגימות)</t>
  </si>
  <si>
    <t>ברוצלוזיס CF,AG, לפטוספירה MAT8, נאוספורה</t>
  </si>
  <si>
    <t>דגימה פרופיל גורמי הפלה -נסיוב בקר מחוסן (מ- 5 דגימות ומעלה)</t>
  </si>
  <si>
    <t>דגימה פרופיל גורמי הפלה- נסיוב צאן (1-4 דגימות)</t>
  </si>
  <si>
    <t>ברוצלוזיס CF,AG, לפטוספירה MAT8, טוקסופלסמה, נוגדנים BVDV/בורדר,  אליזה Q Fever, אליזה Chlamydia abortus</t>
  </si>
  <si>
    <t>דגימה פרופיל גורמי הפלה- נסיוב צאן (מ-5 דגימות ומעלה)</t>
  </si>
  <si>
    <t>ברוצלוזיס CF,AG, לפטוספירה MAT8, טוקסופלסמה, נוגדנים BVDV/בורדר,  אליזה Q Fever,אליזה  Chlamydia abortus</t>
  </si>
  <si>
    <t>דגימה פרופיל גורמי הפלה נפל צאן/בקר כולל נסיוב פרה/צאן</t>
  </si>
  <si>
    <t>ברוצלה AG, CF, לפטוספירה, MAT8, אליזה לכלמידיה פילה, קדחת Q,  IBR/BVD לפי הצורך, טוקסופלזמה/נאוספורה FA, נתיחה, היסטופתולוגיה, בקטריולוגיה, תרבית אירובית, סלמונלה, ברוצלה, צביעת סטמפ, כלמידיה FA, אליזה BVD/ BD אנטיגן, אליזה BD/BVD  נוגדנים, קמפילובקטר פיטוס.</t>
  </si>
  <si>
    <t>פיקוח תכשירים ותרכיבים וטרינריים</t>
  </si>
  <si>
    <t>בדיקה שנתית לתנאי יצור (GMP)</t>
  </si>
  <si>
    <t>האישור יתקבל פר מוצר שמפעל מייצר</t>
  </si>
  <si>
    <t>השרותים להגנת הצומח</t>
  </si>
  <si>
    <t>בדיקת טיב מספוא</t>
  </si>
  <si>
    <t>ליחידות המשרד הנחה של 40%</t>
  </si>
  <si>
    <t>בדיקת גוסיפול</t>
  </si>
  <si>
    <t>בדיקת חלבון</t>
  </si>
  <si>
    <t>בדיקת תאית</t>
  </si>
  <si>
    <t>בדיקת רטיבות</t>
  </si>
  <si>
    <t>בדיקת שומן</t>
  </si>
  <si>
    <t>בדיקת אפר</t>
  </si>
  <si>
    <t>בדיקת סידן</t>
  </si>
  <si>
    <t>בדיקת זרחן</t>
  </si>
  <si>
    <t>בדיקת שמן</t>
  </si>
  <si>
    <t>בדיקת מלח</t>
  </si>
  <si>
    <t>בדיקת מנגן</t>
  </si>
  <si>
    <t>בדיקת מגנזיום</t>
  </si>
  <si>
    <t>בדיקת אמוננזין</t>
  </si>
  <si>
    <t>בדיקת ניקבזין</t>
  </si>
  <si>
    <t>בדיקת דרגת קליה</t>
  </si>
  <si>
    <t>בדיקת פלואור</t>
  </si>
  <si>
    <t>בדיקת תכשירי הדברה</t>
  </si>
  <si>
    <t>בדיקה רגילה - שאריות</t>
  </si>
  <si>
    <t>בדיקה מורכבת - שאריות</t>
  </si>
  <si>
    <t>בדיקה בבית הלקוח (יצוא יבוא)</t>
  </si>
  <si>
    <t>יום עבודה רגיל</t>
  </si>
  <si>
    <t>מתן שירות מעבר לשעות העבודה הרגילות</t>
  </si>
  <si>
    <t>מתן שירות בימי שבת וחגים</t>
  </si>
  <si>
    <t>ניידות</t>
  </si>
  <si>
    <t>אישור מבנים לגידולי יצוא</t>
  </si>
  <si>
    <t>אישור עד לדונם אחד</t>
  </si>
  <si>
    <t>מבנים</t>
  </si>
  <si>
    <t>כל דונם נוסף</t>
  </si>
  <si>
    <t>דונם</t>
  </si>
  <si>
    <t>ביקורת זרעים</t>
  </si>
  <si>
    <t>ביקורת זרעים בשדות</t>
  </si>
  <si>
    <t>ביקורת זרעים בחממות</t>
  </si>
  <si>
    <t>מפעלי מזון</t>
  </si>
  <si>
    <t>תעודת בריאות מוצר למפעלי מזון</t>
  </si>
  <si>
    <t>תעודה</t>
  </si>
  <si>
    <t>יבוא / יצוא</t>
  </si>
  <si>
    <t>פתיחת תיק ובדיקה ראשונית של סיכונים ליבוא / יצוא ממקור חדש</t>
  </si>
  <si>
    <t>פתיחת תיק ובדיקה ראשונית של סיכונים ליבוא / יצוא</t>
  </si>
  <si>
    <t>בדיקה מקוצרת</t>
  </si>
  <si>
    <t>תעודת ביקורת איכות לייצוא</t>
  </si>
  <si>
    <t>לקהילה האירופית</t>
  </si>
  <si>
    <t>בדיקת אינטרודוקציה נשירים - שנה ראשונה</t>
  </si>
  <si>
    <t>החזר הוצאות ע"פ חוק</t>
  </si>
  <si>
    <t>בדיקת אינטרודוקציה נשירים - שנה שניה</t>
  </si>
  <si>
    <t>בדיקת אינטרודוקציה הדרים - שנה</t>
  </si>
  <si>
    <t>בדיקת אינטרודוקציה צמחי נוי - שנה</t>
  </si>
  <si>
    <t>שימוש במכולת איוד</t>
  </si>
  <si>
    <t>ביקורת בצלים ופקעות</t>
  </si>
  <si>
    <t>ביקורת שדות  (עד 10 דונם)</t>
  </si>
  <si>
    <t>ביקורת</t>
  </si>
  <si>
    <t>לסכום זה יש להוסיף ק"מ וזמן נסיעה בפועל ע"פ טבלה (*)</t>
  </si>
  <si>
    <t>ביקורת שדות (מ-10 ד' עד 100 ד')</t>
  </si>
  <si>
    <t>ביקורת שדות  (מעל 100 ד')</t>
  </si>
  <si>
    <t>בדיקה במערך המיון</t>
  </si>
  <si>
    <t>עלות ביקור</t>
  </si>
  <si>
    <t>ביקורת משתלות ליצוא</t>
  </si>
  <si>
    <t>מעבדות איבחון נגעים בצמחים</t>
  </si>
  <si>
    <t>הערה: (*) ניתן לעיין בטבלת ק"מ וזמן נסיעה בגיליון "ניידות"</t>
  </si>
  <si>
    <t>בדיקת קרקע לגילוי נמטודות - 500 גרם</t>
  </si>
  <si>
    <t>בדיקות בשיטת אליזה</t>
  </si>
  <si>
    <t>בידוד חידקים</t>
  </si>
  <si>
    <t>בדיקת חידקים בביולוג</t>
  </si>
  <si>
    <t>זיהוי חידק מבודד בגז כרומטוגרף</t>
  </si>
  <si>
    <t>חיידק</t>
  </si>
  <si>
    <t>בדיקת צמח לנוכחות חידקים בגז כרומטוגרף</t>
  </si>
  <si>
    <t>צמח</t>
  </si>
  <si>
    <t>בדיקת פטריות  - כללית, סטרפטומיצס</t>
  </si>
  <si>
    <t>צילום פטריה</t>
  </si>
  <si>
    <t>בדיקת פיטופטורה</t>
  </si>
  <si>
    <t>מעל 5 בדיקות</t>
  </si>
  <si>
    <t>מעל 20 בדיקות</t>
  </si>
  <si>
    <t>בדיקה ב - PCR</t>
  </si>
  <si>
    <t>(Real time)</t>
  </si>
  <si>
    <t>נגעים</t>
  </si>
  <si>
    <t>מלכודת לניטור חדקונית הדקל האדומה - לשנה</t>
  </si>
  <si>
    <t>מלכודות לניטור זבובי פירות - לשנה</t>
  </si>
  <si>
    <t>האגף לשימור קרקע</t>
  </si>
  <si>
    <t>אמצעים בפני קרה</t>
  </si>
  <si>
    <t>בקור בשדה ('עד  30 ד)  ומתן חוות דעת</t>
  </si>
  <si>
    <t>ביקור</t>
  </si>
  <si>
    <t>בקור בשדה ('מעל 30 ד) ומתן חוות דעת</t>
  </si>
  <si>
    <t>סקר טופואקלימי משקי כולל השאלת ציוד</t>
  </si>
  <si>
    <t>סקר</t>
  </si>
  <si>
    <t>השאלת טרמוהיגרוגרף</t>
  </si>
  <si>
    <t>השאלת טרמומטר מינימום/מקסימום</t>
  </si>
  <si>
    <t>סקרי קרקע</t>
  </si>
  <si>
    <t>סקר קרקע בק"מ  1:10,000</t>
  </si>
  <si>
    <t>סקר קרקע בק"מ  1:5,000</t>
  </si>
  <si>
    <t>סקר קרקע בק"מ 2.500  : 1 ויותר</t>
  </si>
  <si>
    <t>סקר קרקע בק"מ 10.000 : 1 בשטח גדול מ- 50.000 דונם</t>
  </si>
  <si>
    <t>'חוות דעת ללא סקר שדה עד 30 ד</t>
  </si>
  <si>
    <t>ייעוץ</t>
  </si>
  <si>
    <t>'חוות דעת ללא סקר שדה עד 50 ד</t>
  </si>
  <si>
    <t>'חוות דעת ללא סקר שדה מעל 50 ד</t>
  </si>
  <si>
    <t>סקר קרקע למאגר</t>
  </si>
  <si>
    <t>אתר</t>
  </si>
  <si>
    <t>עבודת טנדר מקדח</t>
  </si>
  <si>
    <t>יום עבודה</t>
  </si>
  <si>
    <t>לשה"מ הנחה של 30%</t>
  </si>
  <si>
    <t>שעה אקדמאי/ת</t>
  </si>
  <si>
    <t>התחנה לסקר הסחף</t>
  </si>
  <si>
    <t>בדיקה בסימולטור לחקוי סופות וגשמים</t>
  </si>
  <si>
    <t>ייעוץ הידרולוגי - ניקוז על קרקעי</t>
  </si>
  <si>
    <t>עלות השירות ע"פ העלות בפועל (שכר,ק"מ, חומרים)</t>
  </si>
  <si>
    <t>ייעוץ ניקוז תת-קרקעי ומניעת המלחה</t>
  </si>
  <si>
    <t>סקר הידרולוגי</t>
  </si>
  <si>
    <t>ייעוץ שימור קרקע וסביבה</t>
  </si>
  <si>
    <t>אגף הדייג</t>
  </si>
  <si>
    <t>הרמת והורדת כלי שייט</t>
  </si>
  <si>
    <t>סירת משוטים ו/או עם מנוע חיצוני</t>
  </si>
  <si>
    <t>ספינה עד 3  טון</t>
  </si>
  <si>
    <t>ספינה עד 7  טון</t>
  </si>
  <si>
    <t>כלי שייט שאינם לדייג</t>
  </si>
  <si>
    <t>סירת משוטים ו/או עם מנוע חיצוני*</t>
  </si>
  <si>
    <t>ספינה עד 3  טון*</t>
  </si>
  <si>
    <t>ספינה עד 7  טון*</t>
  </si>
  <si>
    <t>חניית כלי שייט על הקרקע בתחום המנוף</t>
  </si>
  <si>
    <t>עבור 5 ימים ראשונים</t>
  </si>
  <si>
    <t xml:space="preserve">     פטור</t>
  </si>
  <si>
    <t>מ-6 עד 10 ימים</t>
  </si>
  <si>
    <t>יום או חלק ממנו</t>
  </si>
  <si>
    <t>11 -החל מיום ה</t>
  </si>
  <si>
    <t>השכרת מבנים לדייגים</t>
  </si>
  <si>
    <t>שנה</t>
  </si>
  <si>
    <t>חוזה שנתי לפי מדד הבניה</t>
  </si>
  <si>
    <t>בדיקות מים</t>
  </si>
  <si>
    <t>בדיקת אמון (NH4) ,נטריט (NO2)סריקה מיקרוסקופית של מים ,PH</t>
  </si>
  <si>
    <t>אם הובאה גם דגימה של דגים מאותו מקור</t>
  </si>
  <si>
    <t>מחיר כולל עבור ארבעה מדדים</t>
  </si>
  <si>
    <t>בדיקת נטרט, פוספט, נחושת, מליחות, קשיות, כלור חופשי,אלקליניות ,כלורידים, מוליכות</t>
  </si>
  <si>
    <t>מחיר כולל עבור תשעה מדדים</t>
  </si>
  <si>
    <t>רעלן פרימנזיום</t>
  </si>
  <si>
    <t>לבדיקה בודדת</t>
  </si>
  <si>
    <t>בדיקת דגים</t>
  </si>
  <si>
    <t>סריקה מיקרוסקופית לטפילים חיצוניים ופנימיים</t>
  </si>
  <si>
    <t>עבור בדיקה אחת עד 9 בדיקות</t>
  </si>
  <si>
    <t>סריקה מיקרוסקופית לטפילים חיצוניים ופנימיים - מעל 10 בדיקות</t>
  </si>
  <si>
    <t>כאשר מבוצעות 10 בדיקות ומעלה</t>
  </si>
  <si>
    <t>בדיקה בקטריולוגית- תרבית ורגישות</t>
  </si>
  <si>
    <t>בדיקת המשך לסריקה מיקרוסקופית</t>
  </si>
  <si>
    <t>עלות בקטריולוגיה בלבד</t>
  </si>
  <si>
    <t>בדיקה היסטולוגית</t>
  </si>
  <si>
    <t>בדיקה המשכית או לפי דרישה</t>
  </si>
  <si>
    <t>בדיקת PCR</t>
  </si>
  <si>
    <t>עבור שש דגימות</t>
  </si>
  <si>
    <t>זיהוי זוויג אמנון/זיהוי מין בורי</t>
  </si>
  <si>
    <t>ביקורי שדה וייעוץ</t>
  </si>
  <si>
    <t>בדיקות ודיגום (רווית גזים, חמצן וכו')</t>
  </si>
  <si>
    <t xml:space="preserve">ביקור בשדה, עד 30 ק"מ </t>
  </si>
  <si>
    <t>ייעוץ - לימוד ותרגול מקצועי בחוץ- שעה וחצי</t>
  </si>
  <si>
    <t>עבור כל ק"מ נוסף</t>
  </si>
  <si>
    <t>הנהלה - יחידות שונות</t>
  </si>
  <si>
    <t>שירותי מיפוי</t>
  </si>
  <si>
    <t>מפה ע"ג נייר בגודל A4</t>
  </si>
  <si>
    <t>מפה ע"ג נייר בגודל A3</t>
  </si>
  <si>
    <t>מפה ע"ג נייר בגודל A2</t>
  </si>
  <si>
    <t>מפה ע"ג נייר בגודל A1</t>
  </si>
  <si>
    <t>מפה ע"ג נייר בגודל A0</t>
  </si>
  <si>
    <t>יישום הדורש עבודת עריכה מורכבת</t>
  </si>
  <si>
    <t>נב"מ - השכרת אולמות</t>
  </si>
  <si>
    <t>אולם כנסים  (אודיטוריום)</t>
  </si>
  <si>
    <t>כולל מקרן חד קרן למחשב ווידיאו, מקרן שקפים ושתיה חמה .</t>
  </si>
  <si>
    <t>אולם אירועים (ימי עיון)-חצי יום</t>
  </si>
  <si>
    <t xml:space="preserve">השכרה לחצי יום ראשון עד 12:00 בצהריים  או השכרה לחצי השני של היום החל מ-13:00 בצהריים </t>
  </si>
  <si>
    <t>אולם אירועים (ימי עיון)</t>
  </si>
  <si>
    <t>אולם סמינרים (שה"מ)</t>
  </si>
  <si>
    <t>כיתת לימוד/חדר ישיבות</t>
  </si>
  <si>
    <t>כולל שתיה חמה בלבד</t>
  </si>
  <si>
    <t>מחוזות</t>
  </si>
  <si>
    <t>כל המחוזות</t>
  </si>
  <si>
    <t>בקשה להמלצה למתן/חידוש רשיון רכב</t>
  </si>
  <si>
    <t>אשורים שונים</t>
  </si>
  <si>
    <t>אשור לשטח עד 30 דונם</t>
  </si>
  <si>
    <t>מעל 30 - 50  דונם</t>
  </si>
  <si>
    <t>מעל 50 - 100 דונם</t>
  </si>
  <si>
    <t>מעל 100 דונם</t>
  </si>
  <si>
    <t>תוכניות ניקוז</t>
  </si>
  <si>
    <t>בקור בשטח לחוות דעת</t>
  </si>
  <si>
    <t>אשור מבנה</t>
  </si>
  <si>
    <t>תכנון פיזי לתכנית ניקוז,השקייה למבנה חקלאי (ללא מדידה)</t>
  </si>
  <si>
    <t>לפי טבלת תיכנון</t>
  </si>
  <si>
    <t>מיפוי 1-5 דונם בחממה (ללא מדידה)</t>
  </si>
  <si>
    <t>יחידת חממה</t>
  </si>
  <si>
    <t>תכנון פיזי לתכנית ניקוז השקייה למטעים</t>
  </si>
  <si>
    <t>מערכות השקיה - בדיקת ביצוע 0.6% מההשקעה המאושרת</t>
  </si>
  <si>
    <t>לא פחות מ-</t>
  </si>
  <si>
    <t>בדיקות כלכליות של פרויקטים חקלאים (שאינם קשורים בבקשות למענקי  השקעות)</t>
  </si>
  <si>
    <t>בדיקה כלכלית - 0.1%  מערך ההשקעה</t>
  </si>
  <si>
    <t>צלום מסמכים</t>
  </si>
  <si>
    <t>כתת לימוד</t>
  </si>
  <si>
    <t>לגורמי חוץ</t>
  </si>
  <si>
    <t>חוברת עד 100 עמוד</t>
  </si>
  <si>
    <t>חוברת</t>
  </si>
  <si>
    <t>תכנון לפעולות שימור קרקע, ניקוז מקומי וניקוז  אזורי:</t>
  </si>
  <si>
    <t>תשלום עבור ביצוע לפי הסכם, עד סכום של</t>
  </si>
  <si>
    <t>תשלום עבור ביצוע לפי השיעור</t>
  </si>
  <si>
    <t>מהסכום הקודם עד</t>
  </si>
  <si>
    <t>המשך</t>
  </si>
  <si>
    <t>תכנון להקמת מאגרים:</t>
  </si>
  <si>
    <t>תכנון מוקדם 10% מהתשלום המגיע, תכנון כולל עד 35% מהתשלום המגיע, תכנון מפורט עד 85% מהתשלום המגיע פיקוח עליון השלמה ל- 100%. בנוסף, חיבור חשמל, ייצוב תעלות באבן ובצמחיה יחושבו לפי תכנון כללי</t>
  </si>
  <si>
    <t>הסכם</t>
  </si>
  <si>
    <t>מבנים סטנדרטיים:</t>
  </si>
  <si>
    <t>תכנון עבור 2 מבנים לפי שיעור הביצוע</t>
  </si>
  <si>
    <t>שיעור ביצוע</t>
  </si>
  <si>
    <t>תכנון עבור 3 מבנים לפי שיעור הביצוע</t>
  </si>
  <si>
    <t>תכנון עבור 4 מבנים לפי שיעור הביצוע</t>
  </si>
  <si>
    <t>תכנון עבור 5 מבנים לפי שיעור הביצוע</t>
  </si>
  <si>
    <t>תכנון עבור 6 מבנים לפי שיעור הביצוע</t>
  </si>
  <si>
    <t>תכנון עבור 7 מבנים לפי שיעור הביצוע</t>
  </si>
  <si>
    <t>תכנון עבור 8 מבנים לפי שיעור הביצוע</t>
  </si>
  <si>
    <t>תכנון עבור 9 מבנים לפי שיעור הביצוע</t>
  </si>
  <si>
    <t>תכנון עבור 10 מבנים לפי שיעור הביצוע</t>
  </si>
  <si>
    <t>תכנון עבור 20 מבנים לפי שיעור הביצוע</t>
  </si>
  <si>
    <t>תכנון עבור 30 מבנים לפי שיעור הביצוע</t>
  </si>
  <si>
    <t>תכנון עבור 40 מבנים לפי שיעור הביצוע</t>
  </si>
  <si>
    <t>תכנון עבור 50 מבנים לפי שיעור הביצוע</t>
  </si>
  <si>
    <t>מחוז ההר והשפלה - חוות מטעים, צריפין</t>
  </si>
  <si>
    <t>הדרים</t>
  </si>
  <si>
    <t>פרי לזרעים וולקה ציטרומלו טרויר ואחר</t>
  </si>
  <si>
    <t>רכב הדרים מבית רשת</t>
  </si>
  <si>
    <t>עין</t>
  </si>
  <si>
    <t>פרי לזרעים חושחש</t>
  </si>
  <si>
    <t>מנגו</t>
  </si>
  <si>
    <t>רכב כל הסוגים</t>
  </si>
  <si>
    <t>אמיר</t>
  </si>
  <si>
    <t>13/1  פרי לזרעים</t>
  </si>
  <si>
    <t>4/9,12/1,סייבר,רופין פרי לזרעים</t>
  </si>
  <si>
    <t>אבוקדו</t>
  </si>
  <si>
    <t>רכב</t>
  </si>
  <si>
    <t>פרי לזרעים מקסיקניים</t>
  </si>
  <si>
    <t>פרי לזרעים-מערב הודיים</t>
  </si>
  <si>
    <t>זרעים מערב הודיים לאומנות</t>
  </si>
  <si>
    <t>זרעים</t>
  </si>
  <si>
    <t>פקאן</t>
  </si>
  <si>
    <t>פרי לזרעים</t>
  </si>
  <si>
    <t>אפרסמון</t>
  </si>
  <si>
    <t>וירג'יניה</t>
  </si>
  <si>
    <t>מקדמיה</t>
  </si>
  <si>
    <t>שסק</t>
  </si>
  <si>
    <t>אנונה</t>
  </si>
  <si>
    <t>פג'ואה</t>
  </si>
  <si>
    <t>ליצ'י</t>
  </si>
  <si>
    <t>שה"מ</t>
  </si>
  <si>
    <t>דמי השתתפות בקורסים לחקלאים</t>
  </si>
  <si>
    <t>לפי אופי והיקף יום הלימודים</t>
  </si>
  <si>
    <t>יום עיון</t>
  </si>
  <si>
    <t>קורסים לחקלאים- עלות ליום מ-</t>
  </si>
  <si>
    <t>קורסים לחקלאים- עלות ליום עד-</t>
  </si>
  <si>
    <t>מכירת פרסומים חקלאיים</t>
  </si>
  <si>
    <t>חוברת בהדפסת שחור לבן</t>
  </si>
  <si>
    <t>חוברת בהדפסה משולבת</t>
  </si>
  <si>
    <t>חוברת בהדפסת צבע מלא</t>
  </si>
  <si>
    <t>חוברת/ ספר בתחום החקלאות</t>
  </si>
  <si>
    <t>מספקים חיצוניים</t>
  </si>
  <si>
    <t>יעוץ ותכנון</t>
  </si>
  <si>
    <t>הרצאות</t>
  </si>
  <si>
    <t>סכום מקסימאלי ע"פ חוזר נש"מ</t>
  </si>
  <si>
    <t>אמצעים חזותיים ותוכנות</t>
  </si>
  <si>
    <t>סינדקו ושה"מ 30% הנחה</t>
  </si>
  <si>
    <t>( מדיה מגנטית (תוכנות</t>
  </si>
  <si>
    <t>חיפושי במאגרי מידע</t>
  </si>
  <si>
    <t>חיפוש במאגרי מידע</t>
  </si>
  <si>
    <t>השרותים הווטרינריים - ספר העדר</t>
  </si>
  <si>
    <t>עדר</t>
  </si>
  <si>
    <t>ספר העדר של קפריסין - סייחים</t>
  </si>
  <si>
    <t>בקשה לרישום סייח</t>
  </si>
  <si>
    <t>הנפקת תעודת זיהוי</t>
  </si>
  <si>
    <t>החדרת מיקרוצ'יפ לזיהוי</t>
  </si>
  <si>
    <t>עלות השירות תשולם ע"י המגדל הישראלי ישירות לווטרינר הישראל במחיר שיוסכם בניהם.</t>
  </si>
  <si>
    <t>קביעת אפיון ה-די.אנ.אי של הסייח</t>
  </si>
  <si>
    <t>קנס על הגשה מאוחרת של טופס הצהרת לידה</t>
  </si>
  <si>
    <t>אחרי ה-1 לספטמבר</t>
  </si>
  <si>
    <t>קנס על רישום מאוחר של סייח אחרי שנת הלידה שלו</t>
  </si>
  <si>
    <t>ספר העדר של קפריסין -קריאת שם</t>
  </si>
  <si>
    <t>בקשה לשמירת שם במסגרת מגבלת הזמן של עד 1 לאפריל</t>
  </si>
  <si>
    <t>בקשה</t>
  </si>
  <si>
    <t>בקשה לשמירת שם אחרי מסגרת מגבלת הזמן של עד 1 לאפריל</t>
  </si>
  <si>
    <t>שינוי שם</t>
  </si>
  <si>
    <t>ספר העדר של קפריסין -סוסי הרבעה</t>
  </si>
  <si>
    <t>רישום ראשון</t>
  </si>
  <si>
    <t>רשיון שנתי ששולם מ1 לינואר עד 14 לפברואר</t>
  </si>
  <si>
    <t>רשיון</t>
  </si>
  <si>
    <t>רשיון שנתי ששולם בין ה-15 לפברואר ועד סוך פברואר</t>
  </si>
  <si>
    <t>רשיון שנתי ששולם בין 1 למרץ ועד לסוף עונת ההרבעות</t>
  </si>
  <si>
    <t>רשיון שנתי ששולם עבור סוס הרבעה מיובא במהלך  זמן הרישום השנתי</t>
  </si>
  <si>
    <t>אגרה לקביעת אפיון הדי.אנ.אי של סוס הרבעה</t>
  </si>
  <si>
    <t>ספר העדר של קפריסין -סוסות</t>
  </si>
  <si>
    <t>רישום סוסה שטרם הורבעה</t>
  </si>
  <si>
    <t>רישום סוסה מעוברת מיובאת</t>
  </si>
  <si>
    <t>פתיחה מחדש של רישום סוסה בוגרת שנשרה</t>
  </si>
  <si>
    <t>קנס עבור סוסה לא מסווגת שהורבעה</t>
  </si>
  <si>
    <t>אגרה לקביעת אפיון הדי.אנ.אי של סוסה בוגרת</t>
  </si>
  <si>
    <t>ספר העדר של קפריסין -שינוי בעלות</t>
  </si>
  <si>
    <t>רישום בעלות ראשון</t>
  </si>
  <si>
    <t>שינוי בעלות</t>
  </si>
  <si>
    <t>רישום של נציג מורשה</t>
  </si>
  <si>
    <t>ספר העדר של קפריסין -שונות</t>
  </si>
  <si>
    <t>עותק של תעודת זיהוי</t>
  </si>
  <si>
    <t>בקשה לרישום סוס מירוץ מיובא</t>
  </si>
  <si>
    <t>רשיון יבוא</t>
  </si>
  <si>
    <t>המועצה לזכויות מטפחים</t>
  </si>
  <si>
    <t>בחינת זנים</t>
  </si>
  <si>
    <t>עבור כל סוגי הגידולים</t>
  </si>
  <si>
    <t>רישום זכות מטפחים לפי רכישת תוצאות מבחן מחו"ל</t>
  </si>
  <si>
    <t>ביטול בקשה לרישום זכות מטפחים</t>
  </si>
  <si>
    <t>מכירת תוצאות מבחן לרישום זכויות מטפחים בחו"ל</t>
  </si>
  <si>
    <t>הסכום נקבע ע"פ 350 פרנקים שווצרים</t>
  </si>
  <si>
    <t>פרנק שוויצרי</t>
  </si>
  <si>
    <t>מחקר כלכלה ואסטרטגיה</t>
  </si>
  <si>
    <t>שרותים</t>
  </si>
  <si>
    <t>חיפוש בין שעה באינטרנט</t>
  </si>
  <si>
    <t>דמי טיפול בגין פנייה שאינה חלק ממנוי, משלוח חומר בדואר אלקטרוני, דואר רגיל או פקס</t>
  </si>
  <si>
    <t>צילום מאמרים</t>
  </si>
  <si>
    <t>צילום A4 על ידנו</t>
  </si>
  <si>
    <t>צילום A3 על ידנו</t>
  </si>
  <si>
    <t>שעות עבודה מקצועיות (אקדמאי)</t>
  </si>
  <si>
    <t>שעות עבודה רגילה (כח עזר)</t>
  </si>
  <si>
    <t>פקיד היערות</t>
  </si>
  <si>
    <t>ערכות לימוד מקצועיות חינוכיות</t>
  </si>
  <si>
    <t>חוברת "עצי ארצנו"</t>
  </si>
  <si>
    <t>חוברת "עושים ט"ו בשבט"</t>
  </si>
  <si>
    <t>חוברת "אמץ עץ - עצים בסביבה עירונית"</t>
  </si>
  <si>
    <t>משחק קלפים "עץ ועוד"</t>
  </si>
  <si>
    <t>משחק מסלול "אל העץ"</t>
  </si>
  <si>
    <t>משחק קלפים- רביעיות - "יש לי עץ"</t>
  </si>
  <si>
    <t>קליפ "לגדול עם עצים"</t>
  </si>
  <si>
    <t>חוברת "רופא עצים"</t>
  </si>
  <si>
    <t>משחק זוגות קלפים "רופא עצים"</t>
  </si>
  <si>
    <t>משחק מסלול "שומרים על העצים"</t>
  </si>
  <si>
    <t>תיק בד - מארז פעילויות הגנה על עצים</t>
  </si>
  <si>
    <t>משלוח עד 1 ק"ג</t>
  </si>
  <si>
    <t>משלוח 1-2 ק"ג</t>
  </si>
  <si>
    <t>תוספת דואר רשום</t>
  </si>
  <si>
    <t>פיקוח על יצוא בע"ח ותוצרת מן החי אשור להפעלת מפעל ליצור מוצרי עוף ליצוא (כח)</t>
  </si>
  <si>
    <t>אשור ליצוא מוצרי עוף</t>
  </si>
  <si>
    <t>למפעל שהוא משחטה בלבד</t>
  </si>
  <si>
    <t>למפעל שאינו כולל משחטה</t>
  </si>
  <si>
    <t>לכל מפעל אחר</t>
  </si>
  <si>
    <t>(בדיקת מפעל (לאחר צו הפסקת יצור</t>
  </si>
  <si>
    <t>כולל נסיעות</t>
  </si>
  <si>
    <t>נטילת דוגמאות ממצרכים לשם בדיקות</t>
  </si>
  <si>
    <t>בדיקת בקטריולוגית-ספירת חיידקים</t>
  </si>
  <si>
    <t>כולל הפרשות</t>
  </si>
  <si>
    <t>בדיקת נוכחות סלמונלה סטפילוקוקיס</t>
  </si>
  <si>
    <t>בדיקת כימית</t>
  </si>
  <si>
    <t>בדיקת היסטולוגית</t>
  </si>
  <si>
    <t>בדיקה לקיום שאריות אנטיביוטיקה</t>
  </si>
  <si>
    <t>בדיקה לשאריות הורמונים</t>
  </si>
  <si>
    <t>בדיקה לשאריות חומרי הדברה</t>
  </si>
  <si>
    <t>בדיקה לתכולת מים עודפים</t>
  </si>
  <si>
    <t>בדיקה כימית-חלבון,סידן, זרחן ומלח</t>
  </si>
  <si>
    <t>אחוז מים -</t>
  </si>
  <si>
    <t>אחוז שומן -</t>
  </si>
  <si>
    <t>אחוז אפר -</t>
  </si>
  <si>
    <t>תקנות מחלות בע"ח (מניעת שאריות ביולוגיות)(לט)</t>
  </si>
  <si>
    <t>בדיקה שאריות חומרים כימיים  במוצרי מזון מן החי (על פי תקן אמריקאי)</t>
  </si>
  <si>
    <t>תקנות מחלות בע"ח (שחיטת בהמות)(כה) בדיקה מעבדתית של בשר במכון הוטרינרי</t>
  </si>
  <si>
    <t>בעד שחיטת כל בהמה בבית מטבחים</t>
  </si>
  <si>
    <t>תשלום לבית מטבחיים</t>
  </si>
  <si>
    <t>בדיקה בשר טרי וקפוא</t>
  </si>
  <si>
    <t>בדיקת בשר טרי המועבר מתחום רשות מקומית או איגוד ערים אחד למשנהו</t>
  </si>
  <si>
    <t>בשר טרי</t>
  </si>
  <si>
    <t>גביה ע"י הרשות המקומית</t>
  </si>
  <si>
    <t>בשר קפוא</t>
  </si>
  <si>
    <t>בדיקת בשר משחיטת דחק, בעד ארנב, חזיר כבש או עז,</t>
  </si>
  <si>
    <t>( בעד כל בהמה אחרת (דחק</t>
  </si>
  <si>
    <t>תקנות מחלות בע"ח (יבוא בשר) (יט)</t>
  </si>
  <si>
    <t>היתר ליבוא בשר או קרביים</t>
  </si>
  <si>
    <t>תעודת שיחרור לבשר - לכל טונה או חלק ממנה</t>
  </si>
  <si>
    <t>תעודת שחרור לקרביים – לכל טונה או חלק ממנה</t>
  </si>
  <si>
    <t>תקנות מחלות בע"ח (יבוא ויצוא של מוצרים מבע"ח) (יח)</t>
  </si>
  <si>
    <t>שחרור לעורות וחלקי בהמה ליצוא ויבוא</t>
  </si>
  <si>
    <t>תקנות מחלות בע"ח (יבוא תרכיבים מיקרואורגניסמיים מעבירים החזקתם ויצורם) (כ)</t>
  </si>
  <si>
    <t>היתר ליבוא חד פעמי של תרכיב או ליצור חוזר של תרכיבים בשנת הכספים</t>
  </si>
  <si>
    <t>צו הרופאים הוטרינריים (לא)</t>
  </si>
  <si>
    <t>רשיון לעסוק בריפוי וטרינרי</t>
  </si>
  <si>
    <t>חידוש רשיון שאבד</t>
  </si>
  <si>
    <t>התר זמני</t>
  </si>
  <si>
    <t>חידוש התר זמני</t>
  </si>
  <si>
    <t>תקנות  מחלות בע"ח (תקנות בדבר הסדר מכירת תכשירים כימיים) (לח)</t>
  </si>
  <si>
    <t>בקשה לרישום תכשיר</t>
  </si>
  <si>
    <t>בדיקת תכשיר  מ</t>
  </si>
  <si>
    <t>בהתאם להיקף הבדיקה</t>
  </si>
  <si>
    <t>בדיקת תכשיר עד-</t>
  </si>
  <si>
    <t>בעד תעודת רישום</t>
  </si>
  <si>
    <t>אישור אריזה נוספת או שינוי בתווית אריזה</t>
  </si>
  <si>
    <t>תכנית בדיקת תכשיר כימי</t>
  </si>
  <si>
    <t>תכנית</t>
  </si>
  <si>
    <t>תקנות מחלות בע"ח (חיסון בהמה נגד מחלת דבר הסוסים (לח)</t>
  </si>
  <si>
    <t>חיסון בהמה</t>
  </si>
  <si>
    <t>זריקה</t>
  </si>
  <si>
    <t>תקנות מחלות בעלי חיים (מדגריות)(לד)</t>
  </si>
  <si>
    <t>רשיון להקמת והפעלת מדגריה</t>
  </si>
  <si>
    <t>תקנות מחלות בע"ח (סימון צאן) (כג)</t>
  </si>
  <si>
    <t>תוית סימון לצאן</t>
  </si>
  <si>
    <t>תקנות מחלות בעלי חיים  (הקמה והפעלה של משקי טיפוח, הפצה ורביה על עופות וגידול פרגיות) (מא)</t>
  </si>
  <si>
    <t>מתן רשיון</t>
  </si>
  <si>
    <t>תקנות מחלות בע"ח (יבוא בעלי חיים) (יז)</t>
  </si>
  <si>
    <t>רשיון יבוא בעלי חיים</t>
  </si>
  <si>
    <t>אגרת הסגר בתחנת ההסגר עד 8 ימים</t>
  </si>
  <si>
    <t xml:space="preserve">האגרה אינה כוללת אבחנות בדיקות וזריקות חיסון </t>
  </si>
  <si>
    <t>בקר לגידול ופיטום- לתקופה של עד 8 ימים</t>
  </si>
  <si>
    <t>בקר לשחיטה- לתקופה של עד 8 ימים</t>
  </si>
  <si>
    <t>גמלים ופרדים-לתקופה של עד 8 ימים</t>
  </si>
  <si>
    <t>סוסים- לתקופה של עד 8 ימים</t>
  </si>
  <si>
    <t>חזירים, חמורים, כבשים ועיזים- לתקופה של עד 8 ימים</t>
  </si>
  <si>
    <t>כבשים ועיזים לשחיטה- לתקופה של עד 8 ימים</t>
  </si>
  <si>
    <t>עופות, יונים וציפורים לתקופה של עד 8 ימים</t>
  </si>
  <si>
    <t>כלבים, חתולים וקופים- לתקופה של עד 8 ימים</t>
  </si>
  <si>
    <t>אוגרים, עכברים, חולדות וחזירי ים- לתקופה של עד 8 ימים</t>
  </si>
  <si>
    <t>ארנבות, שפנים וחיות פרווה- לתקופה של עד 8 ימים</t>
  </si>
  <si>
    <t>גוזלים- לתקופה של עד 8 ימים</t>
  </si>
  <si>
    <t>אפרוחים וביצי דגירה- לתקופה של עד 8 ימים</t>
  </si>
  <si>
    <t>משלוח דבורים- לתקופה של עד 8 ימים</t>
  </si>
  <si>
    <t>חיות בר ממשפחת היונקים- לתקופה של עד 8 ימים</t>
  </si>
  <si>
    <t>אגרת הסגר בעד שהייה בתחנת הסגר מעל 8 ימים</t>
  </si>
  <si>
    <t>בקר לגידול ופיטום- לכל יום</t>
  </si>
  <si>
    <t>בקר לשחיטה- לכל יום</t>
  </si>
  <si>
    <t>גמלים, ופרדים- לכל יום</t>
  </si>
  <si>
    <t>סוסים- לכל יום</t>
  </si>
  <si>
    <t>חזירים, חמורים, כבשים ועיזים- לכל יום</t>
  </si>
  <si>
    <t>כבשים ועיזים לשחיטה- לכל יום</t>
  </si>
  <si>
    <t>עופות, יונים וציפורים- לכל יום</t>
  </si>
  <si>
    <t>כלבים, חתולים וקופים- לכל יום</t>
  </si>
  <si>
    <t>אוגרים, עכברים, חולדות וחזירי ים- לכל יום</t>
  </si>
  <si>
    <t>ארנבות, שפנים וחיות פרווה- לכל יום</t>
  </si>
  <si>
    <t>גוזלים</t>
  </si>
  <si>
    <t>אפרוחים וביצי דגירה</t>
  </si>
  <si>
    <t>משלוח דבורים</t>
  </si>
  <si>
    <t>חיות בר ממשפחת היונקים</t>
  </si>
  <si>
    <t>אגרות הסגר במקום ההסגר</t>
  </si>
  <si>
    <t>בקר לגידול ופיטום</t>
  </si>
  <si>
    <t>בקר לשחיטה</t>
  </si>
  <si>
    <t>גמלים,ופרדים</t>
  </si>
  <si>
    <t>סוסים</t>
  </si>
  <si>
    <t>חזירים, חמורים, כבשים ועיזים</t>
  </si>
  <si>
    <t>כבשים ועיזים לשחיטה</t>
  </si>
  <si>
    <t>עופות, יונים וציפורים</t>
  </si>
  <si>
    <t>לא יעלה על .....ש' למשלוח</t>
  </si>
  <si>
    <t>כלבים, חתולים וקופים</t>
  </si>
  <si>
    <t>אוגרים, עכברים, חולדות וחזירי ים</t>
  </si>
  <si>
    <t>לא יעלה על .....ש'</t>
  </si>
  <si>
    <t>ארנבות, שפנים וחיות פרווה</t>
  </si>
  <si>
    <t>לאלף או לחלק ממנו</t>
  </si>
  <si>
    <t>תקנות מחלות בע"ח (בריכות טבילה ומתקני ריסוס לצאן) (טז)</t>
  </si>
  <si>
    <t>טבילה או ריסוס</t>
  </si>
  <si>
    <t>תקנות הכלבת (תקנות בדבר החזקת (כו) כלבים, חתולים, קופים במאורות בדוד)</t>
  </si>
  <si>
    <t>הובלה למאורת בידוד ע"י פקח</t>
  </si>
  <si>
    <t>בעד בדוד - לכל יום</t>
  </si>
  <si>
    <t>תקנות הכלבת (חיסון) (כז)</t>
  </si>
  <si>
    <t>בעד חיסון</t>
  </si>
  <si>
    <t>תשלום לרשות המקומית</t>
  </si>
  <si>
    <t>אם הכלב מעוקר</t>
  </si>
  <si>
    <t>תקנות להסדרת הפיקוח על כלבים</t>
  </si>
  <si>
    <t>רשיון לכלב לא מסורס או לא מעוקר</t>
  </si>
  <si>
    <t>בעד רשיון לכלב מסורס או מעוקר</t>
  </si>
  <si>
    <t>בעד הנפקת סימון לכלב</t>
  </si>
  <si>
    <t>רשיון לכלב לא מסורס או לא מעוקר שקיבל פטור</t>
  </si>
  <si>
    <t>תקנות פיקוח על יצוא בעלי חיים ושל תוצרת מן החי (ביצים) (כט)</t>
  </si>
  <si>
    <t>אישור יצוא</t>
  </si>
  <si>
    <t>תיבות</t>
  </si>
  <si>
    <t>תקנות מחלות בעלי חיים (הסדר ייבוא מוצרי כוורת) (לז)</t>
  </si>
  <si>
    <t>תעודת שיחרור מוצרי כוורת</t>
  </si>
  <si>
    <t>תקנות מחלות בעלי חיים (חסון בפני מחלות שונות) (כא)</t>
  </si>
  <si>
    <t>הערה: מחיר התרכיבים ללשכות וגורמי חוץ - 80% מהאגרה המאושרת.</t>
  </si>
  <si>
    <t>אבעבועות צאן</t>
  </si>
  <si>
    <t>אנפלזמה</t>
  </si>
  <si>
    <t>בבזיה</t>
  </si>
  <si>
    <t>בבזיילה</t>
  </si>
  <si>
    <t>ברוצלוזיס לבקר</t>
  </si>
  <si>
    <t>ברוצלוזיס לצאן</t>
  </si>
  <si>
    <t>בת שחפת (פרטוברקולוזיס) לצאן</t>
  </si>
  <si>
    <t>דבר הבקר</t>
  </si>
  <si>
    <t>דבר הצאן</t>
  </si>
  <si>
    <t>כחול הלשון לצאן</t>
  </si>
  <si>
    <t>. לפטוספירוזיס בקר</t>
  </si>
  <si>
    <t>לפטוספירוזיס לכל בע"ח אחר</t>
  </si>
  <si>
    <t>(. סימום מעיים (עם טטנוס</t>
  </si>
  <si>
    <t>סלמונלה לבקר</t>
  </si>
  <si>
    <t>( שחור השוק (ירמת</t>
  </si>
  <si>
    <t>תיילריה</t>
  </si>
  <si>
    <t>גמרת לכל ראש בקר, כבש או עז</t>
  </si>
  <si>
    <t>לכל בהמה אחרת</t>
  </si>
  <si>
    <t>קדחת השקע האפריקאי-כל ראש צאן</t>
  </si>
  <si>
    <t>קדחת השקע האפריקאי-לכל ראש בקר</t>
  </si>
  <si>
    <t>קדחת קיו</t>
  </si>
  <si>
    <t>תקנות מחלות בעלי חיים (תקנות בדבר מניעת מחלת פה וטלפיים) (כד)</t>
  </si>
  <si>
    <t>. בקר (למעט בקר מגזע מקומי) וחזירים</t>
  </si>
  <si>
    <t>לבקר (מגזע מקומי)</t>
  </si>
  <si>
    <t>לכבשים ועיזים</t>
  </si>
  <si>
    <t>תקנות מחלות בעלי חיים (כב) (תקנות בדבר רישום סימון והובלת בקר)</t>
  </si>
  <si>
    <t>שהוציא רופא וטרינרי ממשלתי או מפקח</t>
  </si>
  <si>
    <t>שהוצאה בידי מי שהסמיך המנהל</t>
  </si>
  <si>
    <t>בעד כפל תעודת רישום</t>
  </si>
  <si>
    <t>שהוצמדה בידי רופא וטרינרי ממשלתי או מפקח</t>
  </si>
  <si>
    <t>תוית סימון</t>
  </si>
  <si>
    <t>שהוצמדה בידי מי שהסמיך המנהל</t>
  </si>
  <si>
    <t>היתר להובלת בקר</t>
  </si>
  <si>
    <t>תקנות מחלות בעלי חיים (סימון גמלים) (יד)</t>
  </si>
  <si>
    <t>סימון כל ראש גמל</t>
  </si>
  <si>
    <t>תקנות מחלות בעלי חיים (תעודה וטרינרית) (טו)</t>
  </si>
  <si>
    <t xml:space="preserve">מתן תעודה וטרינרית ע"י וטרינר ממשלתי: </t>
  </si>
  <si>
    <t>בקר - בעד ראש בקר אחד</t>
  </si>
  <si>
    <t>בעד כל ראש בקר נוסף</t>
  </si>
  <si>
    <t>צאן - עד חמישה ראשי צאן (לקבוצה של עד 5 ראשי צאן)</t>
  </si>
  <si>
    <t>בעד כל ראש צאן נוסף</t>
  </si>
  <si>
    <t>(אך לא יותר מ- (תקרת תשלום</t>
  </si>
  <si>
    <t>בעלי חיים ליצוא - (תעודה וטרינרית) (טז)</t>
  </si>
  <si>
    <t>בקר וצאן - לקבוצה עד 75 ראש</t>
  </si>
  <si>
    <t>. בקר וצאן - לכל ראש בנפרד</t>
  </si>
  <si>
    <t>בעלי חיים אחרים - לכל תעודה</t>
  </si>
  <si>
    <t>תקנות בעלי חיים (ביעור מחלת הברוצלוזיס) (מב)</t>
  </si>
  <si>
    <t>אגרת איבחון לברוצלוזיס בצאן</t>
  </si>
  <si>
    <t>אגרה שנתית</t>
  </si>
  <si>
    <t>תקנות מחלות בע"ח (הזרעה מלאכותית בצאן) (מג)</t>
  </si>
  <si>
    <t>בקשה להיתר</t>
  </si>
  <si>
    <t>תקנות מחלות בע"ח (מחלת ניוקסל) (מד)</t>
  </si>
  <si>
    <t>חיסון אפרוחים</t>
  </si>
  <si>
    <t>עד 2.5 מיליון</t>
  </si>
  <si>
    <t>מ- 2.5 עד 5.5 מיליון</t>
  </si>
  <si>
    <t>מ- 5.5 עד 10.5 מיליון</t>
  </si>
  <si>
    <t>מעל 10.5 מיליון</t>
  </si>
  <si>
    <t>חיסון פרגיות</t>
  </si>
  <si>
    <t>כל כמות</t>
  </si>
  <si>
    <t>חיסון מטילות ביצי מאכל</t>
  </si>
  <si>
    <t>חיסון פטמים</t>
  </si>
  <si>
    <t>עד 100,000</t>
  </si>
  <si>
    <t>מ - 100,000 עד - 300,000</t>
  </si>
  <si>
    <t>מעל 300,000</t>
  </si>
  <si>
    <t>חיסון הודנים</t>
  </si>
  <si>
    <t>חיסון הודים</t>
  </si>
  <si>
    <t>עד 15,000</t>
  </si>
  <si>
    <t>מעל 15,000</t>
  </si>
  <si>
    <t>צו הפיקוח על מצרכים ושירותים (ייצור מספוא והסחר בו) (לג)</t>
  </si>
  <si>
    <t>היתר לביצוע עסקה-סיטונאי</t>
  </si>
  <si>
    <t>היתר לביצוע עסקה-קמעונאי</t>
  </si>
  <si>
    <t>היתר לביצוע עסקה-בעל מגרסה</t>
  </si>
  <si>
    <t>יצרן של תערובת לבעלי חיים</t>
  </si>
  <si>
    <t>עד 5,000 טון לשנה</t>
  </si>
  <si>
    <t>מ-5,000 עד - 30,000 טון</t>
  </si>
  <si>
    <t>לכל 1,000 טון</t>
  </si>
  <si>
    <t>מ-30,000 עד - 100,000 טון</t>
  </si>
  <si>
    <t>מעל 100,000 ט' לשנה</t>
  </si>
  <si>
    <t>מוצרי תחנות קמח-לכל מוצר</t>
  </si>
  <si>
    <t>מוצרי לואי ומינרלים אחרים-לכל מוצר</t>
  </si>
  <si>
    <t>כוספות,סויה וכותנה-לכל מוצר</t>
  </si>
  <si>
    <t>כוספות אחרות-לכל מוצר</t>
  </si>
  <si>
    <t>מקריאלמנטים ותחליפי חלב-לכל מוצר</t>
  </si>
  <si>
    <t>מוצרי לואי מן החי-לכל מוצר</t>
  </si>
  <si>
    <t>ויטמינים כתוספת למזון לבעלי חיים</t>
  </si>
  <si>
    <t>תקנות הגנת הצומח (הסדר ייבוא ומכירה של תכשירים כימיים) (ה)</t>
  </si>
  <si>
    <t>היתר לעריכת ניסויים בתכשיר</t>
  </si>
  <si>
    <t>בקשה לרשום תכשיר</t>
  </si>
  <si>
    <t>. אגרה לרשום תכשיר</t>
  </si>
  <si>
    <t>אגרה לחדוש תעודת רישום</t>
  </si>
  <si>
    <t>בקשה להיתר ליבוא במסלול מקביל</t>
  </si>
  <si>
    <t>חידוש היתר ליבוא במסלול מקביל</t>
  </si>
  <si>
    <t>הגשת בקשה להיתר מכירה</t>
  </si>
  <si>
    <t>תקנות הגנת הצומח (בקוטלי עשבים) (ד)</t>
  </si>
  <si>
    <t>אגרת רשיון לריסוס קוטלי עשבים מהאוויר</t>
  </si>
  <si>
    <t>. העתק רשיון לנ"ל</t>
  </si>
  <si>
    <t>אשור ריסוס שטחים בקוטלי עשבים מהאוויר</t>
  </si>
  <si>
    <t>העתק לאישור הנ"ל</t>
  </si>
  <si>
    <t>תקנות הגנת הצומח (שמוש בתכשירי נובאקרון, אזודרין, סיאולן ומטאציל ) (ו)</t>
  </si>
  <si>
    <t>רשיון להפעלת תכשיר (המחזיק רשיון לריסוס בפרתיון פטור)</t>
  </si>
  <si>
    <t>תקנות הגנת הצומח (שמוש והחזקה של אלדיקרב - טמיק)</t>
  </si>
  <si>
    <t>רשיון לרסוס באלדיקרב</t>
  </si>
  <si>
    <t>תקנות הגנת הצומח (שמוש בפרתיון) (ז)</t>
  </si>
  <si>
    <t>רשיון לרסוס בפרתיון</t>
  </si>
  <si>
    <t>תקנות הגנת הצומח (יבוא צמחים,מוצרי צמחים,נגעים ואמצעי לוואי) (מו)</t>
  </si>
  <si>
    <t>. בקשה למתן רשיון</t>
  </si>
  <si>
    <t>פריט</t>
  </si>
  <si>
    <t>העתק לאישור הנ"ל (רשיון)</t>
  </si>
  <si>
    <t>בדיקת משלוח פירות וירקות טריים</t>
  </si>
  <si>
    <t>בדיקת משלוח צמחי עציץ וחומר ריבוי למעט זרעים, פקעות ובצלים</t>
  </si>
  <si>
    <t>בדיקת משלוח פקעות ובצלים</t>
  </si>
  <si>
    <t>בדיקת משלוח זרעים, למעט תפוחי אדמה לזרעים</t>
  </si>
  <si>
    <t>ועוד ... שקלים לכל אצווה</t>
  </si>
  <si>
    <t>אצווה</t>
  </si>
  <si>
    <t>בדיקת משלוח תפוחי אדמה לזרעים</t>
  </si>
  <si>
    <t>בדיקת משלוח זרעים למאכל בצובר</t>
  </si>
  <si>
    <t>בדיקת משלוח זרעים למאכל שלא בצובר</t>
  </si>
  <si>
    <t>בדיקת משלוח מצע גידול</t>
  </si>
  <si>
    <t>בדיקת משלוח עץ, לרבות שבבים, קליפות ובולים שלמים</t>
  </si>
  <si>
    <t>בדיקת משלוח פרחים קטופים, ענפי קישוט, תבלינים וירקות עלים</t>
  </si>
  <si>
    <t>בדיקת משלוח צמחים, מוצרי צמחים, נגעים ואמצעי לוואי שלא נזכרו במקום אחר בתוספת זו</t>
  </si>
  <si>
    <t>תקנות הזרעים (זרעים מושבחים ומכירתם) (י)</t>
  </si>
  <si>
    <t>אגרת אישור מפיק מוסמך - זרעים מושבחים (יא- 1)</t>
  </si>
  <si>
    <t>זרעי דגן (שעורה שיבולת שועל) (סעיף יא'-2)</t>
  </si>
  <si>
    <t>. בקשה לאישור שדה</t>
  </si>
  <si>
    <t>אישור זרעים מושבחים זרעי יסוד או זרעים רשומים</t>
  </si>
  <si>
    <t>טון</t>
  </si>
  <si>
    <t>אישור זרעים משובחים-זרעים מאושרים</t>
  </si>
  <si>
    <t>זרעי חיטה (סעיף יא'-2)</t>
  </si>
  <si>
    <t>בקשה לגידול זרעי חיטה</t>
  </si>
  <si>
    <t>עבור כל דונם או חלקו</t>
  </si>
  <si>
    <t>אישור זרעים משובחים-זרעי יסוד</t>
  </si>
  <si>
    <t>אישור זרעים מושבחים - זרעים רשומים ומאושרים</t>
  </si>
  <si>
    <t>סורגום (סעיף יא'-3)</t>
  </si>
  <si>
    <t>אישור שדה-זרעי יסוד ומאושרים עד 4 ד</t>
  </si>
  <si>
    <t>שדה</t>
  </si>
  <si>
    <t>אישור שדה-זרעי יסוד ומאושרים מעל 4 ד</t>
  </si>
  <si>
    <t>לכל דונם נוסף</t>
  </si>
  <si>
    <t>אישור זרעים משובחים-זני מכלוא וקו עקר זכרי</t>
  </si>
  <si>
    <t>אגוזי אדמה (סעיף יא'-4)</t>
  </si>
  <si>
    <t>אישור זרעים מושבחים</t>
  </si>
  <si>
    <t>כותנה (סעיף יא'-5)</t>
  </si>
  <si>
    <t>בקשה לאישור שדה</t>
  </si>
  <si>
    <t>אגרה בעד אישור זרעים- או חלק ממנה</t>
  </si>
  <si>
    <t>תפוחי אדמה (סעיף יא'-6)</t>
  </si>
  <si>
    <t>בדיקת שדה</t>
  </si>
  <si>
    <t>אישור זרעים</t>
  </si>
  <si>
    <t>תירס (סעיף יא'-7)</t>
  </si>
  <si>
    <t>אגרה בעד רישום שדה   עד 4 ד</t>
  </si>
  <si>
    <t>אגרה בעד רישום שדה - מעל 4 ד</t>
  </si>
  <si>
    <t>אגרה בעד אישור זרעים</t>
  </si>
  <si>
    <t>עגבניות (סעיף יא'-8)</t>
  </si>
  <si>
    <t>אגרה בעד בדיקת שדה</t>
  </si>
  <si>
    <t>אגרת אישור זרעים</t>
  </si>
  <si>
    <t>תלתן אלכסנדרוני (סעיף יא'-9)</t>
  </si>
  <si>
    <t>אגרה בעד אישור שדה</t>
  </si>
  <si>
    <t>אספסת תרבותית (סעיף יא'-10)</t>
  </si>
  <si>
    <t>אגרת אישור שדה</t>
  </si>
  <si>
    <t>חסה (סעיף יא'-11)</t>
  </si>
  <si>
    <t>אגרת בדיקת שדה</t>
  </si>
  <si>
    <t>מלון (סעיף יא'-12)</t>
  </si>
  <si>
    <t>עשב רודוס (סעיף יא'-13)</t>
  </si>
  <si>
    <t>מלפפונים (סעיף יא'-14)</t>
  </si>
  <si>
    <t>. אגרה בעד בדיקת שדה</t>
  </si>
  <si>
    <t>תקנות הזרעים (רשיונות מכירה) (ט)</t>
  </si>
  <si>
    <t>רשיון למכירת זרעים</t>
  </si>
  <si>
    <t>תקנות הזרעים (גידול שתילים ומכירתם) (יא)</t>
  </si>
  <si>
    <t>אגרת אישור מכירה - נטע של עץ פרי של גפן או של ורדים (תוספת 2)</t>
  </si>
  <si>
    <t>אגרת אישור שתילי ורדים (תוספת 1)</t>
  </si>
  <si>
    <t>שתיל</t>
  </si>
  <si>
    <t>שתילי אבוקדו - אגרת סמון עץ רבוי (תוספת 1)</t>
  </si>
  <si>
    <t>עץ</t>
  </si>
  <si>
    <t>שתילי הדר - אגרת סמון עץ רבוי (תוספת 1)</t>
  </si>
  <si>
    <t>אגרת רשיון למשתלה (תוספת 2)- עד דונם אחד</t>
  </si>
  <si>
    <t>אגרת רשיון-לכל ד' נוסף או חלק ממנו (תוספת 2)</t>
  </si>
  <si>
    <t>תקנות הזרעים (גידול יחורים ויחורים ומשרשים של ציפורן ומכירתם) (יב)</t>
  </si>
  <si>
    <t>בעד מתן הסכמת המנהל לחומר ריבוי</t>
  </si>
  <si>
    <t>עד 2 דונם</t>
  </si>
  <si>
    <t>אישור לחומרי רבוי - לכל ד' נוסף</t>
  </si>
  <si>
    <t>אישור מכירת יחורים מושרשים-כל 100 יח או חלק מהם</t>
  </si>
  <si>
    <t>אישור מכירת יחורים בלתי מושרשים- כל 100 יח או חלק מהם</t>
  </si>
  <si>
    <t>חוק הזרעים (גידול פקעות סייפן ומכירתם) (יג)</t>
  </si>
  <si>
    <t>סייפן - אגרת אישור פקעות בגודל 10 ואילך- כל 100 פק או חלק מהם</t>
  </si>
  <si>
    <t>תקנות הגנת הצומח (מניעת מחלת הטריסטזה בעצי הדר) (לט)</t>
  </si>
  <si>
    <t>בדיקת עץ הדר מהסוג קומקואט</t>
  </si>
  <si>
    <t>סימון ורישום עץ</t>
  </si>
  <si>
    <t>חוק הזרעים (תקנות בדבר מכירת זרעים) (ח)</t>
  </si>
  <si>
    <t>נטילת דוגמא</t>
  </si>
  <si>
    <t>דוגמא נוספת (אצל אותו אדם אותו יום (ואותו מקום</t>
  </si>
  <si>
    <t>דוגמא מעל 25 שקים עבור כל 5 שקים</t>
  </si>
  <si>
    <t>למעלה מ- 25</t>
  </si>
  <si>
    <t>תקנות הזרעים (רשימת זנים מורשים למכירה) (מ)</t>
  </si>
  <si>
    <t>בקשה לכלול זן ברשימת זנים</t>
  </si>
  <si>
    <t>חוק הפיקוח על ייצוא הצמח ומוצריו (תקנות הפיקוח על ייצוא פרי  הדר) (ב)</t>
  </si>
  <si>
    <t>בדיקת מיכל רגיל של פרי הדר</t>
  </si>
  <si>
    <t>מכל</t>
  </si>
  <si>
    <t>בדיקת פרי בצובר</t>
  </si>
  <si>
    <t>אגרת פיקוח על אריזה מחדש</t>
  </si>
  <si>
    <t>אגרת פיקוח - פרי בצובר</t>
  </si>
  <si>
    <t>חוק הפיקוח על ייצוא הצמח ומוצריו (תקנות הפיקוח על ייצוא צמחים) (א)</t>
  </si>
  <si>
    <t>.בדיקת תוצרת-פרחים, צמחי נוי וצמחי בר</t>
  </si>
  <si>
    <t>פרח</t>
  </si>
  <si>
    <t>פרחים או חלק</t>
  </si>
  <si>
    <t>אגוזי - אדמה</t>
  </si>
  <si>
    <t>ירקות</t>
  </si>
  <si>
    <t>פירות</t>
  </si>
  <si>
    <t>תות-שדה</t>
  </si>
  <si>
    <t>בתקנות לפיקוח על יצוא הצמח ומוצריו (אתרוגים) (ג)</t>
  </si>
  <si>
    <t>בדיקת תוצרת אתרוגים</t>
  </si>
  <si>
    <t>פרי</t>
  </si>
  <si>
    <t>תקנות הזרעים (צמחים ואורגניזמים מהונדסים) (מה)</t>
  </si>
  <si>
    <t>בקשה להיתר לניסוי במתקן כליאה</t>
  </si>
  <si>
    <t>בקשה להיתר לניסוי בשדה</t>
  </si>
  <si>
    <t>בקשה להיתר לניסוי במעבדה</t>
  </si>
  <si>
    <t>היתר לניסוי במתקן כליאה</t>
  </si>
  <si>
    <t>היתר לניסוי בשדה</t>
  </si>
  <si>
    <t>היתר לניסוי בשדה - בעד כל דונם או חלקו</t>
  </si>
  <si>
    <t>בקשה לרישום</t>
  </si>
  <si>
    <t>אגרת רישום חומר ריבוי/אורגניזם מהונדס</t>
  </si>
  <si>
    <t>חידוש רישום</t>
  </si>
  <si>
    <t>פקודת הדייג (תקנות הדייג) (ל)</t>
  </si>
  <si>
    <t>רשיון דייג אישי</t>
  </si>
  <si>
    <t>רשיון דייג בים כנרת</t>
  </si>
  <si>
    <t>העתק לרשיון דייג אישי</t>
  </si>
  <si>
    <t>העתק</t>
  </si>
  <si>
    <t>לספינה ברשתות עמידה (אמבטן) בכנרת</t>
  </si>
  <si>
    <t>לספינה הדגה בשיטות אחרות בכנרת</t>
  </si>
  <si>
    <t>לספינה בים התיכון/במפרץ אילת בדיג חופי</t>
  </si>
  <si>
    <t>לספינה בים התיכון/במפרץ אילת ברשת הקפה</t>
  </si>
  <si>
    <t>למכמורתנים</t>
  </si>
  <si>
    <t>לספינה הפועלת בדיג מרחקים</t>
  </si>
  <si>
    <t>בעד העתק רשיון לספינה שאבד או נשמד</t>
  </si>
  <si>
    <t>בעד רשיון לפריקת דגים מספינות זרות</t>
  </si>
  <si>
    <t>היחידה לזכויות מטפחים</t>
  </si>
  <si>
    <t>תקנות זכויות מטפחים (תקנות ביצוע) (לה)</t>
  </si>
  <si>
    <t>בקשה לרשום בספר הזכויות</t>
  </si>
  <si>
    <t>אגרת פרסום</t>
  </si>
  <si>
    <t>פרסום של זכות עדיפה</t>
  </si>
  <si>
    <t>פרסום בקשה לתיקון בספר הזכויות</t>
  </si>
  <si>
    <t>בקשת השגה על קביעת שם הזן</t>
  </si>
  <si>
    <t>רישום בספר הזכויות לקיום זכות מטפחים לשנה אחת</t>
  </si>
  <si>
    <t>תוספת לאגרה לקיום זכות מטפחים עקב הארכת מועד לתשלום אגרה</t>
  </si>
  <si>
    <t>בעד בקשה להחזר תוקף של זכות שפקעה</t>
  </si>
  <si>
    <t>בעד עותק תעודת זכות מטפחים</t>
  </si>
  <si>
    <t>בקשה לקבלת מסמך או אישור היוצא מאת הרשם או הלשכה ולא נקבע לה אגרה אחרת</t>
  </si>
  <si>
    <t>בקשה לתיקון ספר הזכויות או כל מסמך אחר או להשלמתם אם לא נקבע אגרה אחרת</t>
  </si>
  <si>
    <t>בעד הגשת מסמכים בהליך על ריב</t>
  </si>
  <si>
    <t>בעד נוסח מאושר מכל דבר מספר זכות מטפחים או מסמך אחר הפתוח לעיון</t>
  </si>
  <si>
    <t>בעד בקשה להעברת זכויות ולרשום כבעל זכות בזן</t>
  </si>
  <si>
    <t>קרן קיימת לישראל</t>
  </si>
  <si>
    <t>רשיון א'</t>
  </si>
  <si>
    <t>רשיון לתושבי כפרים להפיק תוצרת יער מאזורים שמורים ליער לצרכי בניה, שימוש ביתי וחקלאות</t>
  </si>
  <si>
    <t>רשיון ב'</t>
  </si>
  <si>
    <t>רשיון לתושבי כפרים או בני שבטים לרעות מקנה באזורים שמורים ליער לתקופה שלא תעלה על חודש - לכל ראש:</t>
  </si>
  <si>
    <t>רשיון לתושבי כפרים או בני שבטים לרעות מקנה באזורים שמורים ליער לתקופה שלא תעלה על חודש - לכל ראש: בקר</t>
  </si>
  <si>
    <t>רשיון לתושבי כפרים או בני שבטים לרעות מקנה באזורים שמורים ליער לתקופה שלא תעלה על חודש - לכל ראש:כבשים</t>
  </si>
  <si>
    <t>רשיון לתושבי כפרים או בני שבטים לרעות מקנה באזורים שמורים ליער לתקופה שלא תעלה על חודש - לכל ראש: עיזים</t>
  </si>
  <si>
    <t>רשיון ג'</t>
  </si>
  <si>
    <t xml:space="preserve">רשיון להפיק תוצרת יער מאזורים שמורים ליער לצרכי מלאכה ומסחר </t>
  </si>
  <si>
    <t>לגזר עץ שאורכו אינו עולה על מטר אחד - לכל טונה מטרית</t>
  </si>
  <si>
    <t>לגזר עץ שאורכו עולה על מטר אחד לכל טונה מטרית</t>
  </si>
  <si>
    <t>כל חמישה גזרי עץ לשם ייצור מחרשה אחת מטיפוס מקומי</t>
  </si>
  <si>
    <t>לעצי הסקה - לכל טונה מטרית</t>
  </si>
  <si>
    <t>טון מטרי</t>
  </si>
  <si>
    <t>לפחמי עץ - לכל טונה מטרית</t>
  </si>
  <si>
    <t>לכל גרופית זית</t>
  </si>
  <si>
    <t>גרופית</t>
  </si>
  <si>
    <t>לכל שתיל זית משריש</t>
  </si>
  <si>
    <t>לסיד, לכל טונה מטרית</t>
  </si>
  <si>
    <t>לסמוך עץ, לכל טונה מטרית</t>
  </si>
  <si>
    <t>למוט של גדר, לכל טונה מטרית</t>
  </si>
  <si>
    <t>לעצים שאינם סמוכי עץ ומוטות של גדר, לכל טונה מטרית</t>
  </si>
  <si>
    <t>לעצים המיועדים לריסוק בשימוש תעשית חומרי בידוד וצפוי, לכל טונה מטרית</t>
  </si>
  <si>
    <t>רשיון ד'</t>
  </si>
  <si>
    <t>רשיון לרעות מקנה של זרים באזורים שמורים ליער לתקופה שלא תעלה על חודש - כל ראש:</t>
  </si>
  <si>
    <t>רשיון לרעות מקנה של זרים באזורים שמורים ליער לתקופה שלא תעלה על חודש - כל ראש: בקר</t>
  </si>
  <si>
    <t>רשיון לרעות מקנה של זרים באזורים שמורים ליער לתקופה שלא תעלה על חודש - כל ראש: כבשים</t>
  </si>
  <si>
    <t>רשיון לרעות מקנה של זרים באזורים שמורים ליער לתקופה שלא תעלה על חודש - כל ראש: עיזים</t>
  </si>
  <si>
    <t>רשיון ה'</t>
  </si>
  <si>
    <t xml:space="preserve">רשיון להפיק תוצרת יער מאדמת יער שהיא רכוש פרטי, לצרכי מלאכה ומסחר </t>
  </si>
  <si>
    <t>לעצים שאינם סמוכי עצים ומוטות של גדר, לכל טונה מטרית</t>
  </si>
  <si>
    <t>לעצי הסקה, לכל טונה מטרית</t>
  </si>
  <si>
    <t>עצים המיועדים לריסוק בשימוש תעשית חומרי בידוד וצפוי, לכל טונה מטרית</t>
  </si>
  <si>
    <t>לפחמי עץ, לכל טונה מטרית</t>
  </si>
  <si>
    <t>לסיד שנשרף בעזרת דלק שהוא תוצרת יער, לכל טונה מטרית</t>
  </si>
  <si>
    <t>לסיד שנשרף בעזרת דלק שאינו תוצרת יער לכל טונה מטרית</t>
  </si>
  <si>
    <t>לגזר עץ שאורכו אינו עולה על מטר אחד לכל טונה מטרית</t>
  </si>
  <si>
    <t>לכל חמישה גזרי עץ לשם ייצור מחרשה אחת מטיפוס מקומי</t>
  </si>
  <si>
    <t>שיחי הדסים - לכל ענף</t>
  </si>
  <si>
    <t>ענף</t>
  </si>
  <si>
    <t>לכל טונה של זרעים או חלק ממנה</t>
  </si>
  <si>
    <t>רשיון ז'</t>
  </si>
  <si>
    <t>רשיון לכרות עצים מוגנים</t>
  </si>
  <si>
    <t>המועצה לייצור ושיווק דבש</t>
  </si>
  <si>
    <t>צו הפיקוח על מצרכים ושרותים (יצור דבש ומכירתו) (לב)</t>
  </si>
  <si>
    <t>רשיון ייצור או חידוש בתחילת שנת הכספים -לכל דבורית</t>
  </si>
  <si>
    <t>רשיון ייצור או חידוש עבור כל דבורית שמתווספת במשך השנה</t>
  </si>
  <si>
    <t>אגרת נדידה לדבוריות - לכל דבורית</t>
  </si>
  <si>
    <t>מנהלת השקעות בחקלאות</t>
  </si>
  <si>
    <t>בעד בדיקת בקשה לאישור תוכנית</t>
  </si>
  <si>
    <t>בעד בדיקת בקשה לאישור תוכנית זוטא</t>
  </si>
  <si>
    <t>מספר - תוכנה</t>
  </si>
  <si>
    <t>מספר</t>
  </si>
  <si>
    <t>תאור השרות/ אגרה</t>
  </si>
  <si>
    <t>יחידה</t>
  </si>
  <si>
    <t xml:space="preserve">כמות </t>
  </si>
  <si>
    <t>הערה</t>
  </si>
  <si>
    <t xml:space="preserve">סכום </t>
  </si>
  <si>
    <t xml:space="preserve">יחידת מידה </t>
  </si>
  <si>
    <t>לוח מרחקים וזמני נסיעה</t>
  </si>
  <si>
    <t xml:space="preserve"> מתן שירותי באתר הלקוח </t>
  </si>
  <si>
    <t>עדכון - 14/8/14</t>
  </si>
  <si>
    <t>מרחק</t>
  </si>
  <si>
    <t>זמן נסיעה</t>
  </si>
  <si>
    <t>מרכזי בקורת</t>
  </si>
  <si>
    <t>אתר ביקורת/המכלה</t>
  </si>
  <si>
    <t>בק"מ</t>
  </si>
  <si>
    <t>בש"ח</t>
  </si>
  <si>
    <t>בשעות</t>
  </si>
  <si>
    <t>בש"ח
(תעריף א')</t>
  </si>
  <si>
    <t>בש"ח
(תעריף ב')</t>
  </si>
  <si>
    <t>תעריף מינמום (בש"ח)</t>
  </si>
  <si>
    <t>טבלת עזר לאתרים</t>
  </si>
  <si>
    <t>אבני איתן</t>
  </si>
  <si>
    <t>קיבוץ מעגן</t>
  </si>
  <si>
    <t>רמות</t>
  </si>
  <si>
    <t xml:space="preserve">רמת מגשימים  </t>
  </si>
  <si>
    <t>גנוסר</t>
  </si>
  <si>
    <t>חמת גדר</t>
  </si>
  <si>
    <t>יבנאל</t>
  </si>
  <si>
    <t>יזרעאל</t>
  </si>
  <si>
    <t>שדמות דבורה</t>
  </si>
  <si>
    <t>א.ת. אלון התבור</t>
  </si>
  <si>
    <t xml:space="preserve">איילת השחר </t>
  </si>
  <si>
    <t>אלמגור</t>
  </si>
  <si>
    <t xml:space="preserve">דלתון </t>
  </si>
  <si>
    <t>יסוד המעלה</t>
  </si>
  <si>
    <t>פריגן, הרקור</t>
  </si>
  <si>
    <t xml:space="preserve">מרום גולן </t>
  </si>
  <si>
    <t>מטולה</t>
  </si>
  <si>
    <t>נאות מרדכי</t>
  </si>
  <si>
    <t>קיבוץ דן</t>
  </si>
  <si>
    <t>קיבוץ יפתח</t>
  </si>
  <si>
    <t>קרית שמונה</t>
  </si>
  <si>
    <t>אבוגל, קרור גליל</t>
  </si>
  <si>
    <t>רמות נפתלי</t>
  </si>
  <si>
    <t>ראש פינה</t>
  </si>
  <si>
    <t>רפקור, קרני גליל גולן,</t>
  </si>
  <si>
    <t>החולה</t>
  </si>
  <si>
    <t>חיפה</t>
  </si>
  <si>
    <t>אבוסנן</t>
  </si>
  <si>
    <t>אלון הגליל</t>
  </si>
  <si>
    <t xml:space="preserve">בית לחם הגלילית </t>
  </si>
  <si>
    <t>גבע כרמל</t>
  </si>
  <si>
    <t>גבעת נילי</t>
  </si>
  <si>
    <t>כפר לימן</t>
  </si>
  <si>
    <t>גליל מערבי, מילופרי אבוקדו</t>
  </si>
  <si>
    <t>מגדל העמק</t>
  </si>
  <si>
    <t>עין אילה</t>
  </si>
  <si>
    <t>צרופה</t>
  </si>
  <si>
    <t>רמת השופט</t>
  </si>
  <si>
    <t>קירור ראם</t>
  </si>
  <si>
    <t>קיבוץ מיזרע</t>
  </si>
  <si>
    <t>אבוגל העמק</t>
  </si>
  <si>
    <t>שער העמקים</t>
  </si>
  <si>
    <t>אלונים</t>
  </si>
  <si>
    <t>בית העמק</t>
  </si>
  <si>
    <t>בית שערים</t>
  </si>
  <si>
    <t>הזורע</t>
  </si>
  <si>
    <t>יגור</t>
  </si>
  <si>
    <t>יודפת</t>
  </si>
  <si>
    <t>כפר ברוך</t>
  </si>
  <si>
    <t>כפר יהושע</t>
  </si>
  <si>
    <t>משגב</t>
  </si>
  <si>
    <t>נהלל</t>
  </si>
  <si>
    <t>ציפורי</t>
  </si>
  <si>
    <t>רה"ן</t>
  </si>
  <si>
    <t>תל עדשים</t>
  </si>
  <si>
    <t>תל מונד</t>
  </si>
  <si>
    <t>אבן יהודה</t>
  </si>
  <si>
    <t>גלי משה</t>
  </si>
  <si>
    <t>בני דרור</t>
  </si>
  <si>
    <t>פירות בני דרור</t>
  </si>
  <si>
    <t xml:space="preserve">גבעת חן </t>
  </si>
  <si>
    <t>אחים לוטרינגר</t>
  </si>
  <si>
    <t>כפר מלל</t>
  </si>
  <si>
    <t>חרך</t>
  </si>
  <si>
    <t>משמרת</t>
  </si>
  <si>
    <t>משק קרני</t>
  </si>
  <si>
    <t xml:space="preserve">נתניה </t>
  </si>
  <si>
    <t>פ.א. נתניה</t>
  </si>
  <si>
    <t xml:space="preserve">צופית </t>
  </si>
  <si>
    <t>פרי פז</t>
  </si>
  <si>
    <t>צור משה</t>
  </si>
  <si>
    <t>רגב</t>
  </si>
  <si>
    <t>רמות השבים</t>
  </si>
  <si>
    <t xml:space="preserve">תל מונד </t>
  </si>
  <si>
    <t>מור השרון</t>
  </si>
  <si>
    <t>אודים</t>
  </si>
  <si>
    <t>בארותיים</t>
  </si>
  <si>
    <t>בני ציון</t>
  </si>
  <si>
    <t>בצרה</t>
  </si>
  <si>
    <t>גבעת חן</t>
  </si>
  <si>
    <t>גלגוליה</t>
  </si>
  <si>
    <t>גן חיים</t>
  </si>
  <si>
    <t>הוד השרון</t>
  </si>
  <si>
    <t>חרות</t>
  </si>
  <si>
    <t>ירקונה</t>
  </si>
  <si>
    <t>כוכב יאיר</t>
  </si>
  <si>
    <t>כפר הס</t>
  </si>
  <si>
    <t>כפר סבא</t>
  </si>
  <si>
    <t>נווה ימין</t>
  </si>
  <si>
    <t>ניצני עוז</t>
  </si>
  <si>
    <t>עין ורד</t>
  </si>
  <si>
    <t>פרדסיה</t>
  </si>
  <si>
    <t>צופית</t>
  </si>
  <si>
    <t>קדומים</t>
  </si>
  <si>
    <t>רעננה</t>
  </si>
  <si>
    <t>שדה ורבורג</t>
  </si>
  <si>
    <t>שדי חמד</t>
  </si>
  <si>
    <t>חדרה</t>
  </si>
  <si>
    <t xml:space="preserve">קיבוץ בחן </t>
  </si>
  <si>
    <t xml:space="preserve">אומץ </t>
  </si>
  <si>
    <t>סיגטי</t>
  </si>
  <si>
    <t>בנימינה</t>
  </si>
  <si>
    <t>פיין</t>
  </si>
  <si>
    <t>גבעת עדה</t>
  </si>
  <si>
    <t>מרגלית</t>
  </si>
  <si>
    <t>גן שמואל</t>
  </si>
  <si>
    <t>גרנות</t>
  </si>
  <si>
    <t>זכרון יעקב</t>
  </si>
  <si>
    <t>אפרתי</t>
  </si>
  <si>
    <t>חיבת ציון</t>
  </si>
  <si>
    <t>פירות אלפסי</t>
  </si>
  <si>
    <t>משמר השרון</t>
  </si>
  <si>
    <t>פירות המושב</t>
  </si>
  <si>
    <t>פרדס חנה</t>
  </si>
  <si>
    <t>פרי שומרון, גזר שליט, אפא"י</t>
  </si>
  <si>
    <t>עין עירון</t>
  </si>
  <si>
    <t>פוקס</t>
  </si>
  <si>
    <t>קיסריה</t>
  </si>
  <si>
    <t>קירור קיסריה</t>
  </si>
  <si>
    <t>מי עמי</t>
  </si>
  <si>
    <t>מעגן מיכאל</t>
  </si>
  <si>
    <t>אביחיל</t>
  </si>
  <si>
    <t>אומץ</t>
  </si>
  <si>
    <t>גן יאשיה</t>
  </si>
  <si>
    <t>בית יצחק</t>
  </si>
  <si>
    <t>ביתן אהרון</t>
  </si>
  <si>
    <t>בקה אל גרביה</t>
  </si>
  <si>
    <t>הדר עם</t>
  </si>
  <si>
    <t>חניאל</t>
  </si>
  <si>
    <t>כפר חיים</t>
  </si>
  <si>
    <t>כפר הר"אה</t>
  </si>
  <si>
    <t>כפר מונש</t>
  </si>
  <si>
    <t>כרכור</t>
  </si>
  <si>
    <t>שדה יצחק</t>
  </si>
  <si>
    <t>תלמי אליעזר</t>
  </si>
  <si>
    <t>נתב"ג</t>
  </si>
  <si>
    <t>גימזו</t>
  </si>
  <si>
    <t>זיתן</t>
  </si>
  <si>
    <t>כפר סירקין</t>
  </si>
  <si>
    <t>עדנים</t>
  </si>
  <si>
    <t xml:space="preserve">פתח תקוה </t>
  </si>
  <si>
    <t>צומת ירקון</t>
  </si>
  <si>
    <t>רנתיה</t>
  </si>
  <si>
    <t>בארות יצחק</t>
  </si>
  <si>
    <t>טירת יהודה</t>
  </si>
  <si>
    <t>כפר אז"ר</t>
  </si>
  <si>
    <t>כפר ברא</t>
  </si>
  <si>
    <t>כפר רות</t>
  </si>
  <si>
    <t>מגשימים</t>
  </si>
  <si>
    <t>מזור</t>
  </si>
  <si>
    <t>מסילת ציון</t>
  </si>
  <si>
    <t>משגב דב</t>
  </si>
  <si>
    <t>מתן</t>
  </si>
  <si>
    <t>נחלים</t>
  </si>
  <si>
    <t>רשפון</t>
  </si>
  <si>
    <t>בית דגן</t>
  </si>
  <si>
    <t>ניר צבי</t>
  </si>
  <si>
    <t>ספריה</t>
  </si>
  <si>
    <t>גני הדר</t>
  </si>
  <si>
    <t>פדיה</t>
  </si>
  <si>
    <t>פירות אביב</t>
  </si>
  <si>
    <t>בית עובד</t>
  </si>
  <si>
    <t>בית חנן</t>
  </si>
  <si>
    <t>בן נון</t>
  </si>
  <si>
    <t>מבוא מודיעים</t>
  </si>
  <si>
    <t>משמר איילון</t>
  </si>
  <si>
    <t>משמר השבעה</t>
  </si>
  <si>
    <t>נחשון</t>
  </si>
  <si>
    <t>נס ציונה</t>
  </si>
  <si>
    <t>ראשל"צ</t>
  </si>
  <si>
    <t>רמת השרון</t>
  </si>
  <si>
    <t>רחובות</t>
  </si>
  <si>
    <t>אשדוד</t>
  </si>
  <si>
    <t>אביגדור</t>
  </si>
  <si>
    <t xml:space="preserve">אשדוד </t>
  </si>
  <si>
    <t>קירור הדרים</t>
  </si>
  <si>
    <t>אשקלון</t>
  </si>
  <si>
    <t>פ.א. אשקלון</t>
  </si>
  <si>
    <t>באר טביה</t>
  </si>
  <si>
    <t>מכון דגן, של"י</t>
  </si>
  <si>
    <t>ביצרון</t>
  </si>
  <si>
    <t>סבן, ציפמן</t>
  </si>
  <si>
    <t>גבעת ברנר</t>
  </si>
  <si>
    <t>גדרה</t>
  </si>
  <si>
    <t>גן הדרום</t>
  </si>
  <si>
    <t>בוסתן, פקטק, אדם</t>
  </si>
  <si>
    <t>גני טל</t>
  </si>
  <si>
    <t>גני יוחנן</t>
  </si>
  <si>
    <t>הודיה</t>
  </si>
  <si>
    <t>ג'וליס -ברנס</t>
  </si>
  <si>
    <t>זיקים</t>
  </si>
  <si>
    <t>זרחיה</t>
  </si>
  <si>
    <t xml:space="preserve">חפץ חיים </t>
  </si>
  <si>
    <t>חצב</t>
  </si>
  <si>
    <t>כפר אביב</t>
  </si>
  <si>
    <t xml:space="preserve">כפר אחים </t>
  </si>
  <si>
    <t>כפר הנגיד</t>
  </si>
  <si>
    <t>לכיש</t>
  </si>
  <si>
    <t>מזכרת בתיה</t>
  </si>
  <si>
    <t>תפודי מאי</t>
  </si>
  <si>
    <t>נוה מבטח</t>
  </si>
  <si>
    <t xml:space="preserve">ניצנים </t>
  </si>
  <si>
    <t>ערוגות</t>
  </si>
  <si>
    <t>קדרון</t>
  </si>
  <si>
    <t>קרית גת</t>
  </si>
  <si>
    <t>שדה משה</t>
  </si>
  <si>
    <t>שתולים</t>
  </si>
  <si>
    <t>אמציה</t>
  </si>
  <si>
    <t>אשקלון (חישתיל)</t>
  </si>
  <si>
    <t>בית אלעזרי</t>
  </si>
  <si>
    <t>בית גמליאל</t>
  </si>
  <si>
    <t>בניה</t>
  </si>
  <si>
    <t>בני ראם</t>
  </si>
  <si>
    <t>ג'וליס</t>
  </si>
  <si>
    <t>חפץ חיים</t>
  </si>
  <si>
    <t>חצור</t>
  </si>
  <si>
    <t>יד נתן</t>
  </si>
  <si>
    <t>כפר ורבורג</t>
  </si>
  <si>
    <t>משואות יצחק</t>
  </si>
  <si>
    <t xml:space="preserve">ניר חן </t>
  </si>
  <si>
    <t>שחר</t>
  </si>
  <si>
    <t>שריגים (ליאון)</t>
  </si>
  <si>
    <t>קדמה</t>
  </si>
  <si>
    <t>קידרון</t>
  </si>
  <si>
    <t>תימורים</t>
  </si>
  <si>
    <t>גילת</t>
  </si>
  <si>
    <t>אור הנר</t>
  </si>
  <si>
    <t>באר שבע</t>
  </si>
  <si>
    <t>בית הגדי</t>
  </si>
  <si>
    <t>בית קמה</t>
  </si>
  <si>
    <t>אבשלום</t>
  </si>
  <si>
    <t xml:space="preserve">ברור חייל </t>
  </si>
  <si>
    <t>ברוש</t>
  </si>
  <si>
    <t>דורות</t>
  </si>
  <si>
    <t>חלץ</t>
  </si>
  <si>
    <t>יד מרדכי</t>
  </si>
  <si>
    <t>מבועים</t>
  </si>
  <si>
    <t>נתיב העשרה</t>
  </si>
  <si>
    <t>נתיבות</t>
  </si>
  <si>
    <t>לימנת</t>
  </si>
  <si>
    <t xml:space="preserve">שובה </t>
  </si>
  <si>
    <t>שרשרת</t>
  </si>
  <si>
    <t>תדהר</t>
  </si>
  <si>
    <r>
      <t>תקומה</t>
    </r>
  </si>
  <si>
    <t>כפר מימון</t>
  </si>
  <si>
    <t>נבטים</t>
  </si>
  <si>
    <t>סוסיה</t>
  </si>
  <si>
    <t>יבול</t>
  </si>
  <si>
    <t>כיסופים</t>
  </si>
  <si>
    <t>נירים</t>
  </si>
  <si>
    <t>ניר עם</t>
  </si>
  <si>
    <t>ניר עוז</t>
  </si>
  <si>
    <t>פרי גן</t>
  </si>
  <si>
    <t>צאלים</t>
  </si>
  <si>
    <t>רביבים</t>
  </si>
  <si>
    <t>רעים</t>
  </si>
  <si>
    <t>תלמי יוסף</t>
  </si>
  <si>
    <t>מגן</t>
  </si>
  <si>
    <t>אורים</t>
  </si>
  <si>
    <t>גבולות</t>
  </si>
  <si>
    <t>עצמונה, אגש"ח שדות נגב</t>
  </si>
  <si>
    <t>ישע</t>
  </si>
  <si>
    <t>מבטחים</t>
  </si>
  <si>
    <t>סעד</t>
  </si>
  <si>
    <t>עלומים</t>
  </si>
  <si>
    <r>
      <t>עמיעוז</t>
    </r>
  </si>
  <si>
    <t>פריגן</t>
  </si>
  <si>
    <r>
      <t>קיבוץ מגן</t>
    </r>
  </si>
  <si>
    <t>תלמי אליהו</t>
  </si>
  <si>
    <t>קדש ברנע</t>
  </si>
  <si>
    <t>באר מילכה</t>
  </si>
  <si>
    <t>כמהין</t>
  </si>
  <si>
    <t>הבקעה</t>
  </si>
  <si>
    <t>ארגמן</t>
  </si>
  <si>
    <t>בקעות</t>
  </si>
  <si>
    <t>יפית</t>
  </si>
  <si>
    <t>מחולה</t>
  </si>
  <si>
    <t>נערן</t>
  </si>
  <si>
    <t>נתיב הגדוד</t>
  </si>
  <si>
    <t>פצאל</t>
  </si>
  <si>
    <t>תומר</t>
  </si>
  <si>
    <t>מעבר הירדן</t>
  </si>
  <si>
    <t>בית שאן</t>
  </si>
  <si>
    <t>גלבוע</t>
  </si>
  <si>
    <t>טירת צבי</t>
  </si>
  <si>
    <t>ירדנה בית יוסף</t>
  </si>
  <si>
    <t>מעלה גלבוע</t>
  </si>
  <si>
    <t>שדה אליהו</t>
  </si>
  <si>
    <t>בית השיטה</t>
  </si>
  <si>
    <t>עין חרוד</t>
  </si>
  <si>
    <t>עפולה</t>
  </si>
  <si>
    <t>רוויה</t>
  </si>
  <si>
    <t>רועי</t>
  </si>
  <si>
    <t>תל תאומים</t>
  </si>
  <si>
    <t>גשר אלנבי</t>
  </si>
  <si>
    <t>קיבוץ שלוחות</t>
  </si>
  <si>
    <t>בית הערבה</t>
  </si>
  <si>
    <t>ייטב</t>
  </si>
  <si>
    <t>נעמה</t>
  </si>
  <si>
    <t>חמרה</t>
  </si>
  <si>
    <t>מכורה</t>
  </si>
  <si>
    <t>מישור אדומים</t>
  </si>
  <si>
    <t>עין גדי</t>
  </si>
  <si>
    <t>תעריף א' - שעת עבודה</t>
  </si>
  <si>
    <t>תעריף ב' - שעת עבודה</t>
  </si>
  <si>
    <t>תעריף ניידות</t>
  </si>
  <si>
    <t>זמן עבודה</t>
  </si>
  <si>
    <t>לתשלום (תעריף א')
- 119 ₪</t>
  </si>
  <si>
    <t>לתשלום (תעריף  ב')
ימי חול - 151 ₪</t>
  </si>
  <si>
    <t>לתשלום (תעריף ב')
שישי,שבתות וחגים - 275 ₪</t>
  </si>
  <si>
    <t>5 דקות</t>
  </si>
  <si>
    <t>10 דקות</t>
  </si>
  <si>
    <t>15 דקות</t>
  </si>
  <si>
    <t>20 דקות</t>
  </si>
  <si>
    <t>25 דקות</t>
  </si>
  <si>
    <t>30 דקות</t>
  </si>
  <si>
    <t>35 דקות</t>
  </si>
  <si>
    <t>40 דקות</t>
  </si>
  <si>
    <t>45 דקות</t>
  </si>
  <si>
    <t>50 דקות</t>
  </si>
  <si>
    <t>55 דקות</t>
  </si>
  <si>
    <t>1 שעה</t>
  </si>
</sst>
</file>

<file path=xl/styles.xml><?xml version="1.0" encoding="utf-8"?>
<styleSheet xmlns="http://schemas.openxmlformats.org/spreadsheetml/2006/main">
  <numFmts count="1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&quot;₪&quot;\ #,##0.0"/>
    <numFmt numFmtId="166" formatCode="#,##0.0"/>
    <numFmt numFmtId="167" formatCode="&quot;₪&quot;\ #,##0"/>
  </numFmts>
  <fonts count="6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 (Hebrew)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b/>
      <sz val="16"/>
      <name val="David"/>
      <family val="0"/>
    </font>
    <font>
      <sz val="10"/>
      <name val="David"/>
      <family val="0"/>
    </font>
    <font>
      <sz val="10"/>
      <color indexed="12"/>
      <name val="Arial"/>
      <family val="2"/>
    </font>
    <font>
      <b/>
      <u val="single"/>
      <sz val="14"/>
      <name val="David"/>
      <family val="0"/>
    </font>
    <font>
      <b/>
      <sz val="14"/>
      <name val="David"/>
      <family val="0"/>
    </font>
    <font>
      <b/>
      <sz val="13"/>
      <name val="David"/>
      <family val="0"/>
    </font>
    <font>
      <b/>
      <sz val="10"/>
      <name val="David"/>
      <family val="0"/>
    </font>
    <font>
      <b/>
      <sz val="14"/>
      <color indexed="30"/>
      <name val="David"/>
      <family val="0"/>
    </font>
    <font>
      <sz val="12"/>
      <color indexed="30"/>
      <name val="David"/>
      <family val="0"/>
    </font>
    <font>
      <sz val="12"/>
      <name val="David"/>
      <family val="0"/>
    </font>
    <font>
      <sz val="12"/>
      <color indexed="9"/>
      <name val="David"/>
      <family val="0"/>
    </font>
    <font>
      <b/>
      <sz val="14"/>
      <color indexed="10"/>
      <name val="David"/>
      <family val="0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trike/>
      <sz val="12"/>
      <name val="David"/>
      <family val="0"/>
    </font>
    <font>
      <b/>
      <sz val="12"/>
      <name val="David"/>
      <family val="0"/>
    </font>
    <font>
      <sz val="9"/>
      <name val="Arial"/>
      <family val="2"/>
    </font>
    <font>
      <b/>
      <sz val="10"/>
      <name val="Arial"/>
      <family val="2"/>
    </font>
    <font>
      <b/>
      <sz val="12"/>
      <color indexed="8"/>
      <name val="David"/>
      <family val="0"/>
    </font>
    <font>
      <b/>
      <sz val="12"/>
      <color indexed="10"/>
      <name val="Calibri"/>
      <family val="0"/>
    </font>
    <font>
      <b/>
      <sz val="12"/>
      <color indexed="10"/>
      <name val="David"/>
      <family val="0"/>
    </font>
    <font>
      <b/>
      <sz val="12"/>
      <color indexed="8"/>
      <name val="Calibri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4"/>
      <color rgb="FF0070C0"/>
      <name val="David"/>
      <family val="0"/>
    </font>
    <font>
      <sz val="12"/>
      <color rgb="FF0070C0"/>
      <name val="David"/>
      <family val="0"/>
    </font>
    <font>
      <sz val="12"/>
      <color theme="0"/>
      <name val="David"/>
      <family val="0"/>
    </font>
    <font>
      <b/>
      <sz val="14"/>
      <color rgb="FFFF0000"/>
      <name val="David"/>
      <family val="0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1" applyNumberFormat="0" applyFon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41" fontId="0" fillId="0" borderId="0" applyFont="0" applyFill="0" applyBorder="0" applyAlignment="0" applyProtection="0"/>
    <xf numFmtId="0" fontId="56" fillId="30" borderId="2" applyNumberFormat="0" applyAlignment="0" applyProtection="0"/>
    <xf numFmtId="0" fontId="57" fillId="31" borderId="0" applyNumberFormat="0" applyBorder="0" applyAlignment="0" applyProtection="0"/>
    <xf numFmtId="0" fontId="58" fillId="32" borderId="8" applyNumberFormat="0" applyAlignment="0" applyProtection="0"/>
    <xf numFmtId="0" fontId="59" fillId="0" borderId="9" applyNumberFormat="0" applyFill="0" applyAlignment="0" applyProtection="0"/>
  </cellStyleXfs>
  <cellXfs count="23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7" borderId="0" xfId="0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34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right"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right" wrapText="1"/>
    </xf>
    <xf numFmtId="0" fontId="0" fillId="0" borderId="0" xfId="0" applyAlignment="1">
      <alignment horizontal="right" wrapText="1"/>
    </xf>
    <xf numFmtId="17" fontId="0" fillId="0" borderId="0" xfId="0" applyNumberForma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4" fontId="22" fillId="0" borderId="0" xfId="0" applyNumberFormat="1" applyFont="1" applyAlignment="1">
      <alignment vertical="center"/>
    </xf>
    <xf numFmtId="0" fontId="23" fillId="0" borderId="0" xfId="0" applyFont="1" applyAlignment="1">
      <alignment horizontal="center"/>
    </xf>
    <xf numFmtId="0" fontId="24" fillId="35" borderId="11" xfId="0" applyFont="1" applyFill="1" applyBorder="1" applyAlignment="1">
      <alignment vertical="center" wrapText="1"/>
    </xf>
    <xf numFmtId="0" fontId="25" fillId="35" borderId="11" xfId="0" applyFont="1" applyFill="1" applyBorder="1" applyAlignment="1">
      <alignment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4" fillId="35" borderId="13" xfId="0" applyFont="1" applyFill="1" applyBorder="1" applyAlignment="1">
      <alignment vertical="center" wrapText="1"/>
    </xf>
    <xf numFmtId="0" fontId="25" fillId="35" borderId="13" xfId="0" applyFont="1" applyFill="1" applyBorder="1" applyAlignment="1">
      <alignment horizontal="center" wrapText="1"/>
    </xf>
    <xf numFmtId="0" fontId="25" fillId="35" borderId="12" xfId="0" applyFont="1" applyFill="1" applyBorder="1" applyAlignment="1">
      <alignment vertical="center" wrapText="1"/>
    </xf>
    <xf numFmtId="0" fontId="25" fillId="35" borderId="12" xfId="0" applyFont="1" applyFill="1" applyBorder="1" applyAlignment="1">
      <alignment horizontal="center" vertical="center" wrapText="1"/>
    </xf>
    <xf numFmtId="0" fontId="26" fillId="35" borderId="13" xfId="0" applyFont="1" applyFill="1" applyBorder="1" applyAlignment="1">
      <alignment vertical="center" wrapText="1"/>
    </xf>
    <xf numFmtId="0" fontId="60" fillId="0" borderId="11" xfId="0" applyFont="1" applyBorder="1" applyAlignment="1">
      <alignment horizontal="center" vertical="center"/>
    </xf>
    <xf numFmtId="0" fontId="61" fillId="0" borderId="14" xfId="0" applyFont="1" applyFill="1" applyBorder="1" applyAlignment="1">
      <alignment vertical="center"/>
    </xf>
    <xf numFmtId="0" fontId="29" fillId="0" borderId="15" xfId="0" applyFont="1" applyFill="1" applyBorder="1" applyAlignment="1">
      <alignment vertical="center"/>
    </xf>
    <xf numFmtId="164" fontId="62" fillId="0" borderId="16" xfId="0" applyNumberFormat="1" applyFont="1" applyBorder="1" applyAlignment="1">
      <alignment horizontal="right" vertical="center"/>
    </xf>
    <xf numFmtId="0" fontId="29" fillId="0" borderId="15" xfId="0" applyFont="1" applyBorder="1" applyAlignment="1">
      <alignment vertical="center" readingOrder="2"/>
    </xf>
    <xf numFmtId="164" fontId="62" fillId="0" borderId="17" xfId="0" applyNumberFormat="1" applyFont="1" applyBorder="1" applyAlignment="1">
      <alignment horizontal="right" vertical="center"/>
    </xf>
    <xf numFmtId="1" fontId="62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/>
    </xf>
    <xf numFmtId="0" fontId="60" fillId="0" borderId="20" xfId="0" applyFont="1" applyBorder="1" applyAlignment="1">
      <alignment horizontal="center" vertical="center"/>
    </xf>
    <xf numFmtId="0" fontId="61" fillId="0" borderId="21" xfId="0" applyFont="1" applyFill="1" applyBorder="1" applyAlignment="1">
      <alignment/>
    </xf>
    <xf numFmtId="0" fontId="62" fillId="0" borderId="22" xfId="0" applyFont="1" applyBorder="1" applyAlignment="1">
      <alignment vertical="center"/>
    </xf>
    <xf numFmtId="164" fontId="62" fillId="0" borderId="23" xfId="0" applyNumberFormat="1" applyFont="1" applyBorder="1" applyAlignment="1">
      <alignment horizontal="right" vertical="center"/>
    </xf>
    <xf numFmtId="164" fontId="62" fillId="0" borderId="19" xfId="0" applyNumberFormat="1" applyFont="1" applyBorder="1" applyAlignment="1">
      <alignment horizontal="right" vertical="center"/>
    </xf>
    <xf numFmtId="164" fontId="62" fillId="0" borderId="24" xfId="0" applyNumberFormat="1" applyFont="1" applyBorder="1" applyAlignment="1">
      <alignment horizontal="right"/>
    </xf>
    <xf numFmtId="0" fontId="61" fillId="0" borderId="21" xfId="0" applyFont="1" applyBorder="1" applyAlignment="1">
      <alignment/>
    </xf>
    <xf numFmtId="0" fontId="29" fillId="0" borderId="22" xfId="0" applyFont="1" applyFill="1" applyBorder="1" applyAlignment="1">
      <alignment vertical="center"/>
    </xf>
    <xf numFmtId="0" fontId="29" fillId="0" borderId="22" xfId="0" applyFont="1" applyBorder="1" applyAlignment="1">
      <alignment vertical="center" readingOrder="2"/>
    </xf>
    <xf numFmtId="0" fontId="60" fillId="0" borderId="13" xfId="0" applyFont="1" applyBorder="1" applyAlignment="1">
      <alignment horizontal="center" vertical="center"/>
    </xf>
    <xf numFmtId="0" fontId="61" fillId="0" borderId="25" xfId="0" applyFont="1" applyBorder="1" applyAlignment="1">
      <alignment/>
    </xf>
    <xf numFmtId="0" fontId="29" fillId="0" borderId="26" xfId="0" applyFont="1" applyFill="1" applyBorder="1" applyAlignment="1">
      <alignment vertical="center"/>
    </xf>
    <xf numFmtId="164" fontId="62" fillId="0" borderId="27" xfId="0" applyNumberFormat="1" applyFont="1" applyBorder="1" applyAlignment="1">
      <alignment horizontal="right" vertical="center"/>
    </xf>
    <xf numFmtId="164" fontId="62" fillId="0" borderId="28" xfId="0" applyNumberFormat="1" applyFont="1" applyBorder="1" applyAlignment="1">
      <alignment horizontal="right" vertical="center"/>
    </xf>
    <xf numFmtId="164" fontId="62" fillId="0" borderId="25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63" fillId="0" borderId="11" xfId="0" applyFont="1" applyBorder="1" applyAlignment="1">
      <alignment horizontal="center" vertical="center"/>
    </xf>
    <xf numFmtId="0" fontId="33" fillId="0" borderId="29" xfId="35" applyFont="1" applyBorder="1" applyAlignment="1">
      <alignment wrapText="1"/>
      <protection/>
    </xf>
    <xf numFmtId="0" fontId="32" fillId="0" borderId="30" xfId="35" applyFont="1" applyBorder="1" applyAlignment="1">
      <alignment vertical="center" wrapText="1"/>
      <protection/>
    </xf>
    <xf numFmtId="164" fontId="62" fillId="0" borderId="31" xfId="0" applyNumberFormat="1" applyFont="1" applyBorder="1" applyAlignment="1">
      <alignment horizontal="right" vertical="center"/>
    </xf>
    <xf numFmtId="0" fontId="32" fillId="0" borderId="30" xfId="36" applyFont="1" applyBorder="1" applyAlignment="1">
      <alignment vertical="center" wrapText="1" readingOrder="2"/>
      <protection/>
    </xf>
    <xf numFmtId="164" fontId="62" fillId="0" borderId="32" xfId="0" applyNumberFormat="1" applyFont="1" applyBorder="1" applyAlignment="1">
      <alignment horizontal="right" vertical="center"/>
    </xf>
    <xf numFmtId="164" fontId="62" fillId="0" borderId="33" xfId="0" applyNumberFormat="1" applyFont="1" applyBorder="1" applyAlignment="1">
      <alignment horizontal="right"/>
    </xf>
    <xf numFmtId="0" fontId="0" fillId="0" borderId="32" xfId="0" applyBorder="1" applyAlignment="1">
      <alignment/>
    </xf>
    <xf numFmtId="0" fontId="63" fillId="0" borderId="20" xfId="0" applyFont="1" applyBorder="1" applyAlignment="1">
      <alignment horizontal="center" vertical="center"/>
    </xf>
    <xf numFmtId="0" fontId="33" fillId="0" borderId="34" xfId="35" applyFont="1" applyBorder="1" applyAlignment="1">
      <alignment wrapText="1"/>
      <protection/>
    </xf>
    <xf numFmtId="0" fontId="32" fillId="0" borderId="22" xfId="35" applyFont="1" applyBorder="1" applyAlignment="1">
      <alignment vertical="center" wrapText="1"/>
      <protection/>
    </xf>
    <xf numFmtId="0" fontId="64" fillId="0" borderId="22" xfId="35" applyFont="1" applyBorder="1" applyAlignment="1">
      <alignment vertical="center" wrapText="1"/>
      <protection/>
    </xf>
    <xf numFmtId="0" fontId="32" fillId="0" borderId="22" xfId="36" applyFont="1" applyBorder="1" applyAlignment="1">
      <alignment vertical="center" wrapText="1" readingOrder="2"/>
      <protection/>
    </xf>
    <xf numFmtId="0" fontId="33" fillId="0" borderId="34" xfId="35" applyFont="1" applyFill="1" applyBorder="1" applyAlignment="1">
      <alignment wrapText="1"/>
      <protection/>
    </xf>
    <xf numFmtId="0" fontId="32" fillId="0" borderId="22" xfId="35" applyFont="1" applyFill="1" applyBorder="1" applyAlignment="1">
      <alignment vertical="center" wrapText="1"/>
      <protection/>
    </xf>
    <xf numFmtId="0" fontId="63" fillId="0" borderId="13" xfId="0" applyFont="1" applyBorder="1" applyAlignment="1">
      <alignment horizontal="center" vertical="center"/>
    </xf>
    <xf numFmtId="0" fontId="33" fillId="0" borderId="35" xfId="35" applyFont="1" applyBorder="1" applyAlignment="1">
      <alignment wrapText="1" readingOrder="2"/>
      <protection/>
    </xf>
    <xf numFmtId="0" fontId="32" fillId="0" borderId="26" xfId="35" applyFont="1" applyBorder="1" applyAlignment="1">
      <alignment vertical="center" wrapText="1"/>
      <protection/>
    </xf>
    <xf numFmtId="0" fontId="32" fillId="0" borderId="26" xfId="36" applyFont="1" applyBorder="1" applyAlignment="1">
      <alignment vertical="center" wrapText="1" readingOrder="2"/>
      <protection/>
    </xf>
    <xf numFmtId="0" fontId="61" fillId="0" borderId="34" xfId="0" applyFont="1" applyFill="1" applyBorder="1" applyAlignment="1">
      <alignment/>
    </xf>
    <xf numFmtId="1" fontId="62" fillId="0" borderId="24" xfId="0" applyNumberFormat="1" applyFont="1" applyBorder="1" applyAlignment="1">
      <alignment horizontal="right"/>
    </xf>
    <xf numFmtId="0" fontId="61" fillId="0" borderId="34" xfId="0" applyFont="1" applyBorder="1" applyAlignment="1">
      <alignment/>
    </xf>
    <xf numFmtId="0" fontId="29" fillId="0" borderId="22" xfId="0" applyFont="1" applyBorder="1" applyAlignment="1">
      <alignment vertical="center"/>
    </xf>
    <xf numFmtId="0" fontId="61" fillId="0" borderId="34" xfId="0" applyFont="1" applyFill="1" applyBorder="1" applyAlignment="1">
      <alignment horizontal="right"/>
    </xf>
    <xf numFmtId="0" fontId="60" fillId="0" borderId="33" xfId="0" applyFont="1" applyBorder="1" applyAlignment="1">
      <alignment horizontal="center" vertical="center"/>
    </xf>
    <xf numFmtId="0" fontId="61" fillId="0" borderId="36" xfId="0" applyFont="1" applyFill="1" applyBorder="1" applyAlignment="1">
      <alignment/>
    </xf>
    <xf numFmtId="0" fontId="63" fillId="0" borderId="25" xfId="0" applyFont="1" applyBorder="1" applyAlignment="1">
      <alignment horizontal="center"/>
    </xf>
    <xf numFmtId="0" fontId="33" fillId="0" borderId="35" xfId="35" applyFont="1" applyBorder="1" applyAlignment="1">
      <alignment vertical="center" wrapText="1"/>
      <protection/>
    </xf>
    <xf numFmtId="0" fontId="0" fillId="0" borderId="37" xfId="0" applyBorder="1" applyAlignment="1">
      <alignment/>
    </xf>
    <xf numFmtId="0" fontId="61" fillId="0" borderId="38" xfId="0" applyFont="1" applyFill="1" applyBorder="1" applyAlignment="1">
      <alignment/>
    </xf>
    <xf numFmtId="1" fontId="62" fillId="0" borderId="18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19" xfId="0" applyFont="1" applyBorder="1" applyAlignment="1">
      <alignment/>
    </xf>
    <xf numFmtId="0" fontId="64" fillId="0" borderId="24" xfId="0" applyFont="1" applyBorder="1" applyAlignment="1">
      <alignment/>
    </xf>
    <xf numFmtId="0" fontId="29" fillId="0" borderId="22" xfId="0" applyFont="1" applyFill="1" applyBorder="1" applyAlignment="1">
      <alignment vertical="center" readingOrder="2"/>
    </xf>
    <xf numFmtId="1" fontId="62" fillId="0" borderId="33" xfId="0" applyNumberFormat="1" applyFont="1" applyBorder="1" applyAlignment="1">
      <alignment horizontal="right"/>
    </xf>
    <xf numFmtId="1" fontId="62" fillId="0" borderId="39" xfId="0" applyNumberFormat="1" applyFont="1" applyBorder="1" applyAlignment="1">
      <alignment horizontal="right"/>
    </xf>
    <xf numFmtId="0" fontId="63" fillId="0" borderId="39" xfId="0" applyFont="1" applyBorder="1" applyAlignment="1">
      <alignment horizontal="center" vertical="center"/>
    </xf>
    <xf numFmtId="164" fontId="64" fillId="0" borderId="24" xfId="35" applyNumberFormat="1" applyFont="1" applyBorder="1" applyAlignment="1">
      <alignment vertical="center" wrapText="1"/>
      <protection/>
    </xf>
    <xf numFmtId="164" fontId="64" fillId="0" borderId="23" xfId="35" applyNumberFormat="1" applyFont="1" applyBorder="1" applyAlignment="1">
      <alignment vertical="center" wrapText="1"/>
      <protection/>
    </xf>
    <xf numFmtId="0" fontId="33" fillId="0" borderId="35" xfId="35" applyFont="1" applyBorder="1" applyAlignment="1">
      <alignment wrapText="1"/>
      <protection/>
    </xf>
    <xf numFmtId="164" fontId="64" fillId="0" borderId="27" xfId="35" applyNumberFormat="1" applyFont="1" applyBorder="1" applyAlignment="1">
      <alignment vertical="center" wrapText="1"/>
      <protection/>
    </xf>
    <xf numFmtId="0" fontId="61" fillId="0" borderId="14" xfId="0" applyFont="1" applyFill="1" applyBorder="1" applyAlignment="1">
      <alignment/>
    </xf>
    <xf numFmtId="0" fontId="62" fillId="0" borderId="15" xfId="0" applyFont="1" applyBorder="1" applyAlignment="1">
      <alignment vertical="center"/>
    </xf>
    <xf numFmtId="164" fontId="62" fillId="0" borderId="18" xfId="0" applyNumberFormat="1" applyFont="1" applyBorder="1" applyAlignment="1">
      <alignment horizontal="right"/>
    </xf>
    <xf numFmtId="0" fontId="61" fillId="0" borderId="40" xfId="0" applyFont="1" applyFill="1" applyBorder="1" applyAlignment="1">
      <alignment/>
    </xf>
    <xf numFmtId="0" fontId="0" fillId="0" borderId="22" xfId="0" applyBorder="1" applyAlignment="1">
      <alignment vertical="center"/>
    </xf>
    <xf numFmtId="1" fontId="29" fillId="0" borderId="22" xfId="0" applyNumberFormat="1" applyFont="1" applyBorder="1" applyAlignment="1">
      <alignment vertical="center"/>
    </xf>
    <xf numFmtId="0" fontId="64" fillId="0" borderId="33" xfId="0" applyFont="1" applyBorder="1" applyAlignment="1">
      <alignment/>
    </xf>
    <xf numFmtId="0" fontId="61" fillId="0" borderId="24" xfId="0" applyFont="1" applyBorder="1" applyAlignment="1">
      <alignment/>
    </xf>
    <xf numFmtId="0" fontId="0" fillId="0" borderId="29" xfId="0" applyBorder="1" applyAlignment="1">
      <alignment/>
    </xf>
    <xf numFmtId="0" fontId="29" fillId="0" borderId="30" xfId="0" applyFont="1" applyFill="1" applyBorder="1" applyAlignment="1">
      <alignment vertical="center"/>
    </xf>
    <xf numFmtId="0" fontId="29" fillId="0" borderId="30" xfId="0" applyFont="1" applyBorder="1" applyAlignment="1">
      <alignment vertical="center" readingOrder="2"/>
    </xf>
    <xf numFmtId="0" fontId="61" fillId="0" borderId="41" xfId="0" applyFont="1" applyBorder="1" applyAlignment="1">
      <alignment horizontal="right"/>
    </xf>
    <xf numFmtId="0" fontId="32" fillId="0" borderId="22" xfId="36" applyFont="1" applyFill="1" applyBorder="1" applyAlignment="1">
      <alignment vertical="center" wrapText="1" readingOrder="2"/>
      <protection/>
    </xf>
    <xf numFmtId="0" fontId="64" fillId="0" borderId="22" xfId="35" applyFont="1" applyFill="1" applyBorder="1" applyAlignment="1">
      <alignment vertical="center" wrapText="1"/>
      <protection/>
    </xf>
    <xf numFmtId="0" fontId="32" fillId="0" borderId="26" xfId="36" applyFont="1" applyFill="1" applyBorder="1" applyAlignment="1">
      <alignment vertical="center" wrapText="1" readingOrder="2"/>
      <protection/>
    </xf>
    <xf numFmtId="0" fontId="61" fillId="0" borderId="29" xfId="0" applyFont="1" applyFill="1" applyBorder="1" applyAlignment="1">
      <alignment/>
    </xf>
    <xf numFmtId="0" fontId="61" fillId="0" borderId="34" xfId="0" applyFont="1" applyFill="1" applyBorder="1" applyAlignment="1">
      <alignment wrapText="1"/>
    </xf>
    <xf numFmtId="0" fontId="65" fillId="0" borderId="34" xfId="35" applyFont="1" applyBorder="1" applyAlignment="1">
      <alignment wrapText="1"/>
      <protection/>
    </xf>
    <xf numFmtId="0" fontId="64" fillId="0" borderId="22" xfId="36" applyFont="1" applyFill="1" applyBorder="1" applyAlignment="1">
      <alignment vertical="center" wrapText="1" readingOrder="2"/>
      <protection/>
    </xf>
    <xf numFmtId="0" fontId="64" fillId="0" borderId="26" xfId="35" applyFont="1" applyBorder="1" applyAlignment="1">
      <alignment vertical="center" wrapText="1"/>
      <protection/>
    </xf>
    <xf numFmtId="0" fontId="64" fillId="0" borderId="26" xfId="36" applyFont="1" applyBorder="1" applyAlignment="1">
      <alignment vertical="center" wrapText="1" readingOrder="2"/>
      <protection/>
    </xf>
    <xf numFmtId="0" fontId="29" fillId="0" borderId="15" xfId="0" applyFont="1" applyBorder="1" applyAlignment="1">
      <alignment vertical="center"/>
    </xf>
    <xf numFmtId="1" fontId="62" fillId="0" borderId="24" xfId="0" applyNumberFormat="1" applyFont="1" applyFill="1" applyBorder="1" applyAlignment="1">
      <alignment horizontal="right"/>
    </xf>
    <xf numFmtId="164" fontId="62" fillId="0" borderId="39" xfId="0" applyNumberFormat="1" applyFont="1" applyBorder="1" applyAlignment="1">
      <alignment horizontal="right"/>
    </xf>
    <xf numFmtId="1" fontId="62" fillId="0" borderId="25" xfId="0" applyNumberFormat="1" applyFont="1" applyBorder="1" applyAlignment="1">
      <alignment horizontal="right"/>
    </xf>
    <xf numFmtId="0" fontId="61" fillId="0" borderId="38" xfId="0" applyFont="1" applyBorder="1" applyAlignment="1">
      <alignment/>
    </xf>
    <xf numFmtId="0" fontId="61" fillId="0" borderId="34" xfId="0" applyFont="1" applyFill="1" applyBorder="1" applyAlignment="1">
      <alignment vertical="center"/>
    </xf>
    <xf numFmtId="1" fontId="62" fillId="0" borderId="24" xfId="0" applyNumberFormat="1" applyFont="1" applyBorder="1" applyAlignment="1">
      <alignment horizontal="center"/>
    </xf>
    <xf numFmtId="0" fontId="61" fillId="0" borderId="34" xfId="0" applyFont="1" applyBorder="1" applyAlignment="1">
      <alignment horizontal="right"/>
    </xf>
    <xf numFmtId="0" fontId="64" fillId="0" borderId="24" xfId="0" applyFont="1" applyBorder="1" applyAlignment="1">
      <alignment horizontal="center"/>
    </xf>
    <xf numFmtId="0" fontId="62" fillId="0" borderId="33" xfId="0" applyFont="1" applyFill="1" applyBorder="1" applyAlignment="1">
      <alignment/>
    </xf>
    <xf numFmtId="0" fontId="64" fillId="0" borderId="39" xfId="0" applyFont="1" applyBorder="1" applyAlignment="1">
      <alignment horizontal="center"/>
    </xf>
    <xf numFmtId="0" fontId="61" fillId="0" borderId="42" xfId="0" applyFont="1" applyFill="1" applyBorder="1" applyAlignment="1">
      <alignment/>
    </xf>
    <xf numFmtId="0" fontId="62" fillId="0" borderId="30" xfId="0" applyFont="1" applyBorder="1" applyAlignment="1">
      <alignment vertical="center"/>
    </xf>
    <xf numFmtId="0" fontId="61" fillId="0" borderId="43" xfId="0" applyFont="1" applyFill="1" applyBorder="1" applyAlignment="1">
      <alignment/>
    </xf>
    <xf numFmtId="0" fontId="29" fillId="0" borderId="26" xfId="0" applyFont="1" applyBorder="1" applyAlignment="1">
      <alignment vertical="center" readingOrder="2"/>
    </xf>
    <xf numFmtId="0" fontId="64" fillId="0" borderId="25" xfId="0" applyFont="1" applyBorder="1" applyAlignment="1">
      <alignment horizontal="center"/>
    </xf>
    <xf numFmtId="0" fontId="0" fillId="0" borderId="44" xfId="0" applyBorder="1" applyAlignment="1">
      <alignment/>
    </xf>
    <xf numFmtId="1" fontId="64" fillId="0" borderId="24" xfId="0" applyNumberFormat="1" applyFont="1" applyBorder="1" applyAlignment="1">
      <alignment horizontal="center"/>
    </xf>
    <xf numFmtId="0" fontId="62" fillId="0" borderId="22" xfId="0" applyFont="1" applyFill="1" applyBorder="1" applyAlignment="1">
      <alignment vertical="center"/>
    </xf>
    <xf numFmtId="0" fontId="62" fillId="0" borderId="22" xfId="0" applyFont="1" applyBorder="1" applyAlignment="1">
      <alignment vertical="center" readingOrder="2"/>
    </xf>
    <xf numFmtId="0" fontId="65" fillId="0" borderId="34" xfId="35" applyFont="1" applyFill="1" applyBorder="1" applyAlignment="1">
      <alignment wrapText="1"/>
      <protection/>
    </xf>
    <xf numFmtId="0" fontId="61" fillId="0" borderId="38" xfId="0" applyFont="1" applyFill="1" applyBorder="1" applyAlignment="1">
      <alignment horizontal="right"/>
    </xf>
    <xf numFmtId="0" fontId="29" fillId="0" borderId="15" xfId="0" applyFont="1" applyFill="1" applyBorder="1" applyAlignment="1">
      <alignment vertical="center" readingOrder="2"/>
    </xf>
    <xf numFmtId="0" fontId="62" fillId="0" borderId="18" xfId="0" applyFont="1" applyFill="1" applyBorder="1" applyAlignment="1">
      <alignment horizontal="right"/>
    </xf>
    <xf numFmtId="2" fontId="29" fillId="0" borderId="22" xfId="0" applyNumberFormat="1" applyFont="1" applyBorder="1" applyAlignment="1">
      <alignment vertical="center"/>
    </xf>
    <xf numFmtId="1" fontId="62" fillId="0" borderId="33" xfId="0" applyNumberFormat="1" applyFont="1" applyFill="1" applyBorder="1" applyAlignment="1">
      <alignment horizontal="right"/>
    </xf>
    <xf numFmtId="0" fontId="33" fillId="0" borderId="35" xfId="35" applyFont="1" applyFill="1" applyBorder="1" applyAlignment="1">
      <alignment wrapText="1"/>
      <protection/>
    </xf>
    <xf numFmtId="0" fontId="32" fillId="0" borderId="26" xfId="35" applyFont="1" applyFill="1" applyBorder="1" applyAlignment="1">
      <alignment vertical="center" wrapText="1"/>
      <protection/>
    </xf>
    <xf numFmtId="0" fontId="62" fillId="0" borderId="24" xfId="0" applyFont="1" applyFill="1" applyBorder="1" applyAlignment="1">
      <alignment horizontal="right"/>
    </xf>
    <xf numFmtId="0" fontId="61" fillId="0" borderId="42" xfId="0" applyFont="1" applyFill="1" applyBorder="1" applyAlignment="1">
      <alignment horizontal="right"/>
    </xf>
    <xf numFmtId="0" fontId="61" fillId="0" borderId="29" xfId="0" applyFont="1" applyFill="1" applyBorder="1" applyAlignment="1">
      <alignment horizontal="right"/>
    </xf>
    <xf numFmtId="0" fontId="61" fillId="0" borderId="43" xfId="0" applyFont="1" applyFill="1" applyBorder="1" applyAlignment="1">
      <alignment horizontal="right"/>
    </xf>
    <xf numFmtId="0" fontId="62" fillId="0" borderId="26" xfId="0" applyFont="1" applyBorder="1" applyAlignment="1">
      <alignment vertical="center"/>
    </xf>
    <xf numFmtId="0" fontId="0" fillId="0" borderId="45" xfId="0" applyBorder="1" applyAlignment="1">
      <alignment/>
    </xf>
    <xf numFmtId="0" fontId="61" fillId="0" borderId="46" xfId="0" applyFont="1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61" fillId="0" borderId="35" xfId="0" applyFont="1" applyFill="1" applyBorder="1" applyAlignment="1">
      <alignment horizontal="right"/>
    </xf>
    <xf numFmtId="0" fontId="61" fillId="0" borderId="38" xfId="0" applyFont="1" applyFill="1" applyBorder="1" applyAlignment="1">
      <alignment readingOrder="2"/>
    </xf>
    <xf numFmtId="0" fontId="32" fillId="0" borderId="32" xfId="0" applyFont="1" applyBorder="1" applyAlignment="1">
      <alignment/>
    </xf>
    <xf numFmtId="0" fontId="61" fillId="0" borderId="34" xfId="0" applyFont="1" applyFill="1" applyBorder="1" applyAlignment="1">
      <alignment readingOrder="2"/>
    </xf>
    <xf numFmtId="0" fontId="61" fillId="0" borderId="29" xfId="0" applyFont="1" applyFill="1" applyBorder="1" applyAlignment="1">
      <alignment readingOrder="2"/>
    </xf>
    <xf numFmtId="0" fontId="61" fillId="0" borderId="29" xfId="0" applyFont="1" applyFill="1" applyBorder="1" applyAlignment="1">
      <alignment horizontal="right" readingOrder="2"/>
    </xf>
    <xf numFmtId="0" fontId="61" fillId="0" borderId="35" xfId="0" applyFont="1" applyFill="1" applyBorder="1" applyAlignment="1">
      <alignment readingOrder="2"/>
    </xf>
    <xf numFmtId="0" fontId="32" fillId="0" borderId="28" xfId="0" applyFont="1" applyBorder="1" applyAlignment="1">
      <alignment/>
    </xf>
    <xf numFmtId="0" fontId="60" fillId="0" borderId="11" xfId="0" applyFont="1" applyBorder="1" applyAlignment="1">
      <alignment horizontal="center" vertical="center" wrapText="1"/>
    </xf>
    <xf numFmtId="0" fontId="60" fillId="0" borderId="20" xfId="0" applyFont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right" readingOrder="2"/>
    </xf>
    <xf numFmtId="0" fontId="60" fillId="0" borderId="33" xfId="0" applyFont="1" applyBorder="1" applyAlignment="1">
      <alignment horizontal="center" vertical="center" wrapText="1"/>
    </xf>
    <xf numFmtId="0" fontId="63" fillId="0" borderId="39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0" fillId="0" borderId="22" xfId="0" applyFill="1" applyBorder="1" applyAlignment="1">
      <alignment vertical="center"/>
    </xf>
    <xf numFmtId="0" fontId="63" fillId="0" borderId="13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1" fillId="0" borderId="35" xfId="0" applyFont="1" applyFill="1" applyBorder="1" applyAlignment="1">
      <alignment/>
    </xf>
    <xf numFmtId="0" fontId="63" fillId="0" borderId="11" xfId="0" applyFont="1" applyBorder="1" applyAlignment="1">
      <alignment horizontal="center" vertical="center" wrapText="1"/>
    </xf>
    <xf numFmtId="0" fontId="33" fillId="0" borderId="29" xfId="35" applyFont="1" applyFill="1" applyBorder="1" applyAlignment="1">
      <alignment wrapText="1"/>
      <protection/>
    </xf>
    <xf numFmtId="0" fontId="0" fillId="0" borderId="30" xfId="0" applyFill="1" applyBorder="1" applyAlignment="1">
      <alignment vertical="center"/>
    </xf>
    <xf numFmtId="0" fontId="29" fillId="0" borderId="48" xfId="0" applyFont="1" applyFill="1" applyBorder="1" applyAlignment="1">
      <alignment/>
    </xf>
    <xf numFmtId="0" fontId="29" fillId="0" borderId="48" xfId="0" applyFont="1" applyBorder="1" applyAlignment="1">
      <alignment/>
    </xf>
    <xf numFmtId="0" fontId="29" fillId="0" borderId="0" xfId="0" applyFont="1" applyBorder="1" applyAlignment="1">
      <alignment horizontal="right" readingOrder="2"/>
    </xf>
    <xf numFmtId="0" fontId="29" fillId="0" borderId="0" xfId="0" applyFont="1" applyBorder="1" applyAlignment="1">
      <alignment horizontal="center" readingOrder="2"/>
    </xf>
    <xf numFmtId="165" fontId="29" fillId="0" borderId="4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166" fontId="29" fillId="0" borderId="12" xfId="0" applyNumberFormat="1" applyFont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 vertical="center"/>
    </xf>
    <xf numFmtId="0" fontId="29" fillId="0" borderId="0" xfId="0" applyFont="1" applyBorder="1" applyAlignment="1">
      <alignment vertical="center" readingOrder="2"/>
    </xf>
    <xf numFmtId="0" fontId="29" fillId="0" borderId="0" xfId="0" applyFont="1" applyBorder="1" applyAlignment="1">
      <alignment readingOrder="2"/>
    </xf>
    <xf numFmtId="165" fontId="29" fillId="0" borderId="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 readingOrder="2"/>
    </xf>
    <xf numFmtId="0" fontId="0" fillId="0" borderId="0" xfId="0" applyAlignment="1">
      <alignment horizontal="center" readingOrder="2"/>
    </xf>
    <xf numFmtId="165" fontId="21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6" fillId="35" borderId="49" xfId="0" applyFont="1" applyFill="1" applyBorder="1" applyAlignment="1">
      <alignment horizontal="center" vertical="center"/>
    </xf>
    <xf numFmtId="0" fontId="36" fillId="35" borderId="12" xfId="0" applyFont="1" applyFill="1" applyBorder="1" applyAlignment="1">
      <alignment horizontal="center" vertical="center" wrapText="1"/>
    </xf>
    <xf numFmtId="0" fontId="36" fillId="35" borderId="50" xfId="0" applyFont="1" applyFill="1" applyBorder="1" applyAlignment="1">
      <alignment horizontal="center" vertical="center" wrapText="1"/>
    </xf>
    <xf numFmtId="0" fontId="36" fillId="35" borderId="51" xfId="0" applyFont="1" applyFill="1" applyBorder="1" applyAlignment="1">
      <alignment horizontal="center" vertical="center" wrapText="1"/>
    </xf>
    <xf numFmtId="0" fontId="36" fillId="35" borderId="52" xfId="0" applyFont="1" applyFill="1" applyBorder="1" applyAlignment="1">
      <alignment horizontal="center" vertical="center" wrapText="1"/>
    </xf>
    <xf numFmtId="0" fontId="36" fillId="35" borderId="53" xfId="0" applyFont="1" applyFill="1" applyBorder="1" applyAlignment="1">
      <alignment horizontal="center" vertical="center" wrapText="1"/>
    </xf>
    <xf numFmtId="0" fontId="36" fillId="35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readingOrder="2"/>
    </xf>
    <xf numFmtId="167" fontId="0" fillId="0" borderId="56" xfId="0" applyNumberFormat="1" applyBorder="1" applyAlignment="1">
      <alignment horizontal="center" readingOrder="1"/>
    </xf>
    <xf numFmtId="167" fontId="0" fillId="0" borderId="57" xfId="0" applyNumberFormat="1" applyBorder="1" applyAlignment="1">
      <alignment horizontal="center"/>
    </xf>
    <xf numFmtId="167" fontId="0" fillId="0" borderId="34" xfId="0" applyNumberFormat="1" applyBorder="1" applyAlignment="1">
      <alignment horizontal="center"/>
    </xf>
    <xf numFmtId="167" fontId="0" fillId="0" borderId="58" xfId="0" applyNumberFormat="1" applyBorder="1" applyAlignment="1">
      <alignment horizontal="center"/>
    </xf>
    <xf numFmtId="167" fontId="0" fillId="0" borderId="59" xfId="0" applyNumberFormat="1" applyBorder="1" applyAlignment="1">
      <alignment horizontal="center" readingOrder="1"/>
    </xf>
    <xf numFmtId="167" fontId="0" fillId="0" borderId="60" xfId="0" applyNumberFormat="1" applyBorder="1" applyAlignment="1">
      <alignment horizontal="center" readingOrder="1"/>
    </xf>
    <xf numFmtId="0" fontId="0" fillId="0" borderId="57" xfId="0" applyBorder="1" applyAlignment="1">
      <alignment horizontal="center" readingOrder="2"/>
    </xf>
    <xf numFmtId="167" fontId="0" fillId="0" borderId="61" xfId="0" applyNumberFormat="1" applyBorder="1" applyAlignment="1">
      <alignment horizontal="center" readingOrder="1"/>
    </xf>
    <xf numFmtId="167" fontId="0" fillId="0" borderId="62" xfId="0" applyNumberFormat="1" applyBorder="1" applyAlignment="1">
      <alignment horizontal="center"/>
    </xf>
    <xf numFmtId="167" fontId="0" fillId="0" borderId="63" xfId="0" applyNumberFormat="1" applyBorder="1" applyAlignment="1">
      <alignment horizontal="center"/>
    </xf>
    <xf numFmtId="0" fontId="0" fillId="36" borderId="57" xfId="0" applyFill="1" applyBorder="1" applyAlignment="1">
      <alignment horizontal="center" readingOrder="2"/>
    </xf>
    <xf numFmtId="167" fontId="0" fillId="37" borderId="61" xfId="0" applyNumberFormat="1" applyFill="1" applyBorder="1" applyAlignment="1">
      <alignment horizontal="center" readingOrder="1"/>
    </xf>
    <xf numFmtId="1" fontId="0" fillId="36" borderId="57" xfId="0" applyNumberFormat="1" applyFill="1" applyBorder="1" applyAlignment="1">
      <alignment horizontal="center" readingOrder="2"/>
    </xf>
    <xf numFmtId="1" fontId="0" fillId="36" borderId="34" xfId="0" applyNumberFormat="1" applyFill="1" applyBorder="1" applyAlignment="1">
      <alignment horizontal="center" readingOrder="2"/>
    </xf>
    <xf numFmtId="1" fontId="0" fillId="36" borderId="58" xfId="0" applyNumberFormat="1" applyFill="1" applyBorder="1" applyAlignment="1">
      <alignment horizontal="center" readingOrder="2"/>
    </xf>
    <xf numFmtId="167" fontId="0" fillId="36" borderId="62" xfId="0" applyNumberFormat="1" applyFill="1" applyBorder="1" applyAlignment="1">
      <alignment horizontal="center"/>
    </xf>
    <xf numFmtId="167" fontId="0" fillId="36" borderId="63" xfId="0" applyNumberFormat="1" applyFill="1" applyBorder="1" applyAlignment="1">
      <alignment horizontal="center"/>
    </xf>
    <xf numFmtId="167" fontId="0" fillId="36" borderId="57" xfId="0" applyNumberFormat="1" applyFill="1" applyBorder="1" applyAlignment="1">
      <alignment horizontal="center"/>
    </xf>
    <xf numFmtId="167" fontId="0" fillId="36" borderId="34" xfId="0" applyNumberFormat="1" applyFill="1" applyBorder="1" applyAlignment="1">
      <alignment horizontal="center"/>
    </xf>
    <xf numFmtId="167" fontId="0" fillId="36" borderId="58" xfId="0" applyNumberFormat="1" applyFill="1" applyBorder="1" applyAlignment="1">
      <alignment horizontal="center"/>
    </xf>
    <xf numFmtId="167" fontId="37" fillId="0" borderId="57" xfId="0" applyNumberFormat="1" applyFont="1" applyBorder="1" applyAlignment="1">
      <alignment horizontal="center"/>
    </xf>
    <xf numFmtId="167" fontId="37" fillId="0" borderId="34" xfId="0" applyNumberFormat="1" applyFont="1" applyBorder="1" applyAlignment="1">
      <alignment horizontal="center"/>
    </xf>
    <xf numFmtId="167" fontId="37" fillId="0" borderId="58" xfId="0" applyNumberFormat="1" applyFont="1" applyBorder="1" applyAlignment="1">
      <alignment horizontal="center"/>
    </xf>
    <xf numFmtId="167" fontId="0" fillId="0" borderId="64" xfId="0" applyNumberFormat="1" applyBorder="1" applyAlignment="1">
      <alignment horizontal="center" readingOrder="1"/>
    </xf>
    <xf numFmtId="0" fontId="38" fillId="36" borderId="65" xfId="0" applyFont="1" applyFill="1" applyBorder="1" applyAlignment="1">
      <alignment horizontal="center" readingOrder="2"/>
    </xf>
    <xf numFmtId="3" fontId="38" fillId="36" borderId="65" xfId="0" applyNumberFormat="1" applyFont="1" applyFill="1" applyBorder="1" applyAlignment="1">
      <alignment horizontal="center"/>
    </xf>
    <xf numFmtId="3" fontId="38" fillId="36" borderId="65" xfId="0" applyNumberFormat="1" applyFont="1" applyFill="1" applyBorder="1" applyAlignment="1">
      <alignment horizontal="center"/>
    </xf>
    <xf numFmtId="3" fontId="38" fillId="36" borderId="66" xfId="0" applyNumberFormat="1" applyFont="1" applyFill="1" applyBorder="1" applyAlignment="1">
      <alignment horizontal="center"/>
    </xf>
    <xf numFmtId="3" fontId="38" fillId="36" borderId="67" xfId="0" applyNumberFormat="1" applyFont="1" applyFill="1" applyBorder="1" applyAlignment="1">
      <alignment horizontal="center"/>
    </xf>
    <xf numFmtId="3" fontId="38" fillId="36" borderId="68" xfId="0" applyNumberFormat="1" applyFont="1" applyFill="1" applyBorder="1" applyAlignment="1">
      <alignment horizontal="center"/>
    </xf>
    <xf numFmtId="3" fontId="38" fillId="36" borderId="69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Normal_מרחקי נסיעה ותעריפים8_05" xfId="35"/>
    <cellStyle name="Normal_ניידות" xfId="36"/>
    <cellStyle name="Percent" xfId="37"/>
    <cellStyle name="הדגשה1" xfId="38"/>
    <cellStyle name="הדגשה2" xfId="39"/>
    <cellStyle name="הדגשה3" xfId="40"/>
    <cellStyle name="הדגשה4" xfId="41"/>
    <cellStyle name="הדגשה5" xfId="42"/>
    <cellStyle name="הדגשה6" xfId="43"/>
    <cellStyle name="הערה" xfId="44"/>
    <cellStyle name="חישוב" xfId="45"/>
    <cellStyle name="טוב" xfId="46"/>
    <cellStyle name="טקסט אזהרה" xfId="47"/>
    <cellStyle name="טקסט הסברי" xfId="48"/>
    <cellStyle name="כותרת" xfId="49"/>
    <cellStyle name="כותרת 1" xfId="50"/>
    <cellStyle name="כותרת 2" xfId="51"/>
    <cellStyle name="כותרת 3" xfId="52"/>
    <cellStyle name="כותרת 4" xfId="53"/>
    <cellStyle name="Currency [0]" xfId="54"/>
    <cellStyle name="ניטראלי" xfId="55"/>
    <cellStyle name="סה&quot;כ" xfId="56"/>
    <cellStyle name="פלט" xfId="57"/>
    <cellStyle name="Comma [0]" xfId="58"/>
    <cellStyle name="קלט" xfId="59"/>
    <cellStyle name="רע" xfId="60"/>
    <cellStyle name="תא מסומן" xfId="61"/>
    <cellStyle name="תא מקושר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289</xdr:row>
      <xdr:rowOff>180975</xdr:rowOff>
    </xdr:from>
    <xdr:to>
      <xdr:col>6</xdr:col>
      <xdr:colOff>542925</xdr:colOff>
      <xdr:row>293</xdr:row>
      <xdr:rowOff>0</xdr:rowOff>
    </xdr:to>
    <xdr:sp>
      <xdr:nvSpPr>
        <xdr:cNvPr id="1" name="Text Box 53"/>
        <xdr:cNvSpPr txBox="1">
          <a:spLocks noChangeArrowheads="1"/>
        </xdr:cNvSpPr>
      </xdr:nvSpPr>
      <xdr:spPr>
        <a:xfrm>
          <a:off x="190500" y="58883550"/>
          <a:ext cx="381952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עלות שעת עבודת מבקר:    1.   תעריף א' (07:30 - 17:30) - 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200" b="1" i="0" u="none" baseline="0">
              <a:solidFill>
                <a:srgbClr val="FF0000"/>
              </a:solidFill>
              <a:latin typeface="David"/>
              <a:ea typeface="David"/>
              <a:cs typeface="David"/>
            </a:rPr>
            <a:t>11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₪/</a:t>
          </a: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שעה
  </a:t>
          </a: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                                          2.   תעריף ב' (17:30 והלאה) - 15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1₪/</a:t>
          </a: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שעה
  </a:t>
          </a: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                                          3.   תעריף ב' (ימי שישי וערבי חג) - 27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 ₪/</a:t>
          </a: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שעה
תע</a:t>
          </a: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ריף ניידות :         -        3.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9 </a:t>
          </a: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ש"ח</a:t>
          </a: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 / ק"מ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תעריף מינימום          -      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176.5</a:t>
          </a:r>
          <a:r>
            <a:rPr lang="en-US" cap="none" sz="1200" b="1" i="0" u="none" baseline="0">
              <a:solidFill>
                <a:srgbClr val="000000"/>
              </a:solidFill>
              <a:latin typeface="David"/>
              <a:ea typeface="David"/>
              <a:cs typeface="David"/>
            </a:rPr>
            <a:t>ש"ח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90"/>
  <sheetViews>
    <sheetView rightToLeft="1" tabSelected="1" zoomScalePageLayoutView="0" workbookViewId="0" topLeftCell="A1">
      <selection activeCell="C38" sqref="C38"/>
    </sheetView>
  </sheetViews>
  <sheetFormatPr defaultColWidth="9.140625" defaultRowHeight="15"/>
  <cols>
    <col min="1" max="1" width="11.421875" style="0" bestFit="1" customWidth="1"/>
    <col min="2" max="2" width="9.421875" style="0" bestFit="1" customWidth="1"/>
    <col min="3" max="3" width="35.00390625" style="7" customWidth="1"/>
    <col min="4" max="4" width="9.140625" style="0" bestFit="1" customWidth="1"/>
    <col min="5" max="5" width="8.7109375" style="0" bestFit="1" customWidth="1"/>
    <col min="6" max="6" width="22.28125" style="7" customWidth="1"/>
    <col min="7" max="7" width="8.57421875" style="0" bestFit="1" customWidth="1"/>
    <col min="8" max="8" width="13.421875" style="0" bestFit="1" customWidth="1"/>
  </cols>
  <sheetData>
    <row r="1" spans="1:8" ht="31.5">
      <c r="A1" s="3" t="s">
        <v>1246</v>
      </c>
      <c r="B1" s="3" t="s">
        <v>1247</v>
      </c>
      <c r="C1" s="3" t="s">
        <v>1248</v>
      </c>
      <c r="D1" s="3" t="s">
        <v>1249</v>
      </c>
      <c r="E1" s="3" t="s">
        <v>1250</v>
      </c>
      <c r="F1" s="3" t="s">
        <v>1251</v>
      </c>
      <c r="G1" s="3" t="s">
        <v>1252</v>
      </c>
      <c r="H1" s="3" t="s">
        <v>1253</v>
      </c>
    </row>
    <row r="2" spans="1:8" ht="14.25">
      <c r="A2" s="8">
        <v>2100100</v>
      </c>
      <c r="B2" s="8">
        <v>21001</v>
      </c>
      <c r="C2" s="8" t="s">
        <v>0</v>
      </c>
      <c r="D2" s="8"/>
      <c r="E2" s="8"/>
      <c r="F2" s="8"/>
      <c r="G2" s="8"/>
      <c r="H2" s="8"/>
    </row>
    <row r="3" spans="1:8" ht="14.25">
      <c r="A3" s="10">
        <v>2100200</v>
      </c>
      <c r="B3" s="10">
        <v>21009</v>
      </c>
      <c r="C3" s="10" t="s">
        <v>1</v>
      </c>
      <c r="D3" s="10"/>
      <c r="E3" s="10"/>
      <c r="F3" s="10"/>
      <c r="G3" s="10"/>
      <c r="H3" s="10"/>
    </row>
    <row r="4" spans="1:8" ht="14.25">
      <c r="A4" s="7">
        <v>2100300</v>
      </c>
      <c r="B4" s="7">
        <v>21010</v>
      </c>
      <c r="C4" s="7" t="s">
        <v>2</v>
      </c>
      <c r="D4" s="7" t="s">
        <v>3</v>
      </c>
      <c r="E4" s="7">
        <v>1</v>
      </c>
      <c r="F4" s="7" t="s">
        <v>4</v>
      </c>
      <c r="G4" s="7">
        <v>45.5</v>
      </c>
      <c r="H4" s="7" t="s">
        <v>5</v>
      </c>
    </row>
    <row r="5" spans="1:8" ht="14.25">
      <c r="A5" s="7">
        <v>2100400</v>
      </c>
      <c r="B5" s="7">
        <v>21011</v>
      </c>
      <c r="C5" s="7" t="s">
        <v>6</v>
      </c>
      <c r="D5" s="7" t="s">
        <v>3</v>
      </c>
      <c r="E5" s="7">
        <v>1</v>
      </c>
      <c r="F5" s="7" t="s">
        <v>4</v>
      </c>
      <c r="G5" s="7">
        <v>40</v>
      </c>
      <c r="H5" s="7" t="s">
        <v>5</v>
      </c>
    </row>
    <row r="6" spans="1:8" ht="14.25">
      <c r="A6" s="7">
        <v>2100500</v>
      </c>
      <c r="B6" s="7">
        <v>21012</v>
      </c>
      <c r="C6" s="7" t="s">
        <v>7</v>
      </c>
      <c r="D6" s="7" t="s">
        <v>3</v>
      </c>
      <c r="E6" s="7">
        <v>1</v>
      </c>
      <c r="F6" s="7" t="s">
        <v>4</v>
      </c>
      <c r="G6" s="7">
        <v>12</v>
      </c>
      <c r="H6" s="7" t="s">
        <v>5</v>
      </c>
    </row>
    <row r="7" spans="1:8" ht="14.25">
      <c r="A7" s="7">
        <v>2100600</v>
      </c>
      <c r="B7" s="7">
        <v>21013</v>
      </c>
      <c r="C7" s="7" t="s">
        <v>8</v>
      </c>
      <c r="D7" s="7" t="s">
        <v>3</v>
      </c>
      <c r="E7" s="7">
        <v>1</v>
      </c>
      <c r="F7" s="7" t="s">
        <v>4</v>
      </c>
      <c r="G7" s="7">
        <v>3.3</v>
      </c>
      <c r="H7" s="7" t="s">
        <v>5</v>
      </c>
    </row>
    <row r="8" spans="1:8" ht="14.25">
      <c r="A8" s="7">
        <v>2100700</v>
      </c>
      <c r="B8" s="7">
        <v>21014</v>
      </c>
      <c r="C8" s="7" t="s">
        <v>9</v>
      </c>
      <c r="D8" s="7" t="s">
        <v>3</v>
      </c>
      <c r="E8" s="7">
        <v>1</v>
      </c>
      <c r="F8" s="7" t="s">
        <v>4</v>
      </c>
      <c r="G8" s="7">
        <v>8.2</v>
      </c>
      <c r="H8" s="7" t="s">
        <v>5</v>
      </c>
    </row>
    <row r="9" spans="1:8" ht="14.25">
      <c r="A9" s="7">
        <v>2100800</v>
      </c>
      <c r="B9" s="7">
        <v>21015</v>
      </c>
      <c r="C9" s="7" t="s">
        <v>10</v>
      </c>
      <c r="D9" s="7" t="s">
        <v>3</v>
      </c>
      <c r="E9" s="7">
        <v>1</v>
      </c>
      <c r="F9" s="7" t="s">
        <v>4</v>
      </c>
      <c r="G9" s="7">
        <v>5.9</v>
      </c>
      <c r="H9" s="7" t="s">
        <v>5</v>
      </c>
    </row>
    <row r="10" spans="1:8" ht="14.25">
      <c r="A10" s="7">
        <v>2100900</v>
      </c>
      <c r="B10" s="7">
        <v>21016</v>
      </c>
      <c r="C10" s="7" t="s">
        <v>2</v>
      </c>
      <c r="D10" s="7" t="s">
        <v>3</v>
      </c>
      <c r="E10" s="7">
        <v>1</v>
      </c>
      <c r="F10" s="7" t="s">
        <v>11</v>
      </c>
      <c r="G10" s="7">
        <v>10.5</v>
      </c>
      <c r="H10" s="7" t="s">
        <v>5</v>
      </c>
    </row>
    <row r="11" spans="1:8" ht="14.25">
      <c r="A11" s="7">
        <v>2101000</v>
      </c>
      <c r="B11" s="7">
        <v>21017</v>
      </c>
      <c r="C11" s="7" t="s">
        <v>6</v>
      </c>
      <c r="D11" s="7" t="s">
        <v>3</v>
      </c>
      <c r="E11" s="7">
        <v>1</v>
      </c>
      <c r="F11" s="7" t="s">
        <v>11</v>
      </c>
      <c r="G11" s="7">
        <v>5.9</v>
      </c>
      <c r="H11" s="7" t="s">
        <v>5</v>
      </c>
    </row>
    <row r="12" spans="1:8" ht="14.25">
      <c r="A12" s="7">
        <v>2101100</v>
      </c>
      <c r="B12" s="7">
        <v>21018</v>
      </c>
      <c r="C12" s="7" t="s">
        <v>12</v>
      </c>
      <c r="D12" s="7" t="s">
        <v>3</v>
      </c>
      <c r="E12" s="7">
        <v>1</v>
      </c>
      <c r="F12" s="7" t="s">
        <v>11</v>
      </c>
      <c r="G12" s="7">
        <v>3.5</v>
      </c>
      <c r="H12" s="7" t="s">
        <v>5</v>
      </c>
    </row>
    <row r="13" spans="1:8" ht="14.25">
      <c r="A13" s="7">
        <v>2101200</v>
      </c>
      <c r="B13" s="7">
        <v>21019</v>
      </c>
      <c r="C13" s="7" t="s">
        <v>8</v>
      </c>
      <c r="D13" s="7" t="s">
        <v>3</v>
      </c>
      <c r="E13" s="7">
        <v>1</v>
      </c>
      <c r="F13" s="7" t="s">
        <v>11</v>
      </c>
      <c r="G13" s="7">
        <v>1.5</v>
      </c>
      <c r="H13" s="7" t="s">
        <v>5</v>
      </c>
    </row>
    <row r="14" spans="1:8" ht="14.25">
      <c r="A14" s="7">
        <v>2101300</v>
      </c>
      <c r="B14" s="7">
        <v>21020</v>
      </c>
      <c r="C14" s="7" t="s">
        <v>9</v>
      </c>
      <c r="D14" s="7" t="s">
        <v>3</v>
      </c>
      <c r="E14" s="7">
        <v>1</v>
      </c>
      <c r="F14" s="7" t="s">
        <v>11</v>
      </c>
      <c r="G14" s="7">
        <v>3.5</v>
      </c>
      <c r="H14" s="7" t="s">
        <v>5</v>
      </c>
    </row>
    <row r="15" spans="1:8" ht="14.25">
      <c r="A15" s="7">
        <v>2101400</v>
      </c>
      <c r="B15" s="7">
        <v>21021</v>
      </c>
      <c r="C15" s="7" t="s">
        <v>10</v>
      </c>
      <c r="D15" s="7" t="s">
        <v>3</v>
      </c>
      <c r="E15" s="7">
        <v>1</v>
      </c>
      <c r="F15" s="7" t="s">
        <v>11</v>
      </c>
      <c r="G15" s="7">
        <v>3.3</v>
      </c>
      <c r="H15" s="7" t="s">
        <v>5</v>
      </c>
    </row>
    <row r="16" spans="1:8" ht="14.25">
      <c r="A16" s="10">
        <v>2101500</v>
      </c>
      <c r="B16" s="10">
        <v>21389</v>
      </c>
      <c r="C16" s="10" t="s">
        <v>13</v>
      </c>
      <c r="D16" s="10"/>
      <c r="E16" s="10"/>
      <c r="F16" s="10"/>
      <c r="G16" s="10"/>
      <c r="H16" s="10"/>
    </row>
    <row r="17" spans="1:8" ht="14.25">
      <c r="A17" s="7">
        <v>2101600</v>
      </c>
      <c r="B17" s="7">
        <v>21390</v>
      </c>
      <c r="C17" s="7" t="s">
        <v>14</v>
      </c>
      <c r="D17" s="7" t="s">
        <v>15</v>
      </c>
      <c r="E17" s="7">
        <v>1</v>
      </c>
      <c r="G17" s="7">
        <v>30</v>
      </c>
      <c r="H17" s="7" t="s">
        <v>5</v>
      </c>
    </row>
    <row r="18" spans="1:8" ht="14.25">
      <c r="A18" s="7">
        <v>2101700</v>
      </c>
      <c r="B18" s="7">
        <v>21391</v>
      </c>
      <c r="C18" s="7" t="s">
        <v>16</v>
      </c>
      <c r="D18" s="7" t="s">
        <v>15</v>
      </c>
      <c r="E18" s="7">
        <v>1</v>
      </c>
      <c r="G18" s="7">
        <v>30</v>
      </c>
      <c r="H18" s="7" t="s">
        <v>5</v>
      </c>
    </row>
    <row r="19" spans="1:8" ht="14.25">
      <c r="A19" s="7">
        <v>2101800</v>
      </c>
      <c r="B19" s="7">
        <v>21392</v>
      </c>
      <c r="C19" s="7" t="s">
        <v>17</v>
      </c>
      <c r="D19" s="7" t="s">
        <v>15</v>
      </c>
      <c r="E19" s="7">
        <v>1</v>
      </c>
      <c r="G19" s="7">
        <v>30</v>
      </c>
      <c r="H19" s="7" t="s">
        <v>5</v>
      </c>
    </row>
    <row r="20" spans="1:8" ht="14.25">
      <c r="A20" s="7">
        <v>2101900</v>
      </c>
      <c r="B20" s="7">
        <v>21393</v>
      </c>
      <c r="C20" s="7" t="s">
        <v>18</v>
      </c>
      <c r="D20" s="7" t="s">
        <v>15</v>
      </c>
      <c r="E20" s="7">
        <v>1</v>
      </c>
      <c r="G20" s="7">
        <v>30</v>
      </c>
      <c r="H20" s="7" t="s">
        <v>5</v>
      </c>
    </row>
    <row r="21" spans="1:8" ht="14.25">
      <c r="A21" s="7">
        <v>2102000</v>
      </c>
      <c r="B21" s="7">
        <v>21394</v>
      </c>
      <c r="C21" s="7" t="s">
        <v>19</v>
      </c>
      <c r="D21" s="7" t="s">
        <v>15</v>
      </c>
      <c r="E21" s="7">
        <v>1</v>
      </c>
      <c r="G21" s="7">
        <v>6.8</v>
      </c>
      <c r="H21" s="7" t="s">
        <v>5</v>
      </c>
    </row>
    <row r="22" spans="1:8" ht="14.25">
      <c r="A22" s="7">
        <v>2102100</v>
      </c>
      <c r="B22" s="7">
        <v>21395</v>
      </c>
      <c r="C22" s="7" t="s">
        <v>20</v>
      </c>
      <c r="D22" s="7" t="s">
        <v>21</v>
      </c>
      <c r="E22" s="7">
        <v>1</v>
      </c>
      <c r="G22" s="7">
        <v>30</v>
      </c>
      <c r="H22" s="7" t="s">
        <v>5</v>
      </c>
    </row>
    <row r="23" spans="1:8" ht="14.25">
      <c r="A23" s="7">
        <v>2102200</v>
      </c>
      <c r="B23" s="7">
        <v>21396</v>
      </c>
      <c r="C23" s="7" t="s">
        <v>22</v>
      </c>
      <c r="D23" s="7" t="s">
        <v>23</v>
      </c>
      <c r="E23" s="7">
        <v>1</v>
      </c>
      <c r="G23" s="7">
        <v>40</v>
      </c>
      <c r="H23" s="7" t="s">
        <v>5</v>
      </c>
    </row>
    <row r="24" spans="1:8" ht="14.25">
      <c r="A24" s="7">
        <v>2102300</v>
      </c>
      <c r="B24" s="7">
        <v>21397</v>
      </c>
      <c r="C24" s="7" t="s">
        <v>24</v>
      </c>
      <c r="D24" s="7" t="s">
        <v>15</v>
      </c>
      <c r="E24" s="7">
        <v>1</v>
      </c>
      <c r="G24" s="7">
        <v>71</v>
      </c>
      <c r="H24" s="7" t="s">
        <v>5</v>
      </c>
    </row>
    <row r="25" spans="1:8" ht="14.25">
      <c r="A25" s="7">
        <v>2102400</v>
      </c>
      <c r="B25" s="7">
        <v>21398</v>
      </c>
      <c r="C25" s="7" t="s">
        <v>25</v>
      </c>
      <c r="D25" s="7" t="s">
        <v>15</v>
      </c>
      <c r="E25" s="7">
        <v>1</v>
      </c>
      <c r="G25" s="7">
        <v>42.5</v>
      </c>
      <c r="H25" s="7" t="s">
        <v>5</v>
      </c>
    </row>
    <row r="26" spans="1:8" ht="14.25">
      <c r="A26" s="10">
        <v>2102500</v>
      </c>
      <c r="B26" s="10">
        <v>21420</v>
      </c>
      <c r="C26" s="10" t="s">
        <v>26</v>
      </c>
      <c r="D26" s="10"/>
      <c r="E26" s="10"/>
      <c r="F26" s="10"/>
      <c r="G26" s="10"/>
      <c r="H26" s="10"/>
    </row>
    <row r="27" spans="1:8" ht="14.25">
      <c r="A27" s="7">
        <v>2102600</v>
      </c>
      <c r="B27" s="7">
        <v>21421</v>
      </c>
      <c r="C27" s="7" t="s">
        <v>27</v>
      </c>
      <c r="D27" s="7" t="s">
        <v>28</v>
      </c>
      <c r="E27" s="7">
        <v>1</v>
      </c>
      <c r="G27" s="7">
        <v>24</v>
      </c>
      <c r="H27" s="7" t="s">
        <v>5</v>
      </c>
    </row>
    <row r="28" spans="1:8" ht="14.25">
      <c r="A28" s="7">
        <v>2102700</v>
      </c>
      <c r="B28" s="7">
        <v>21422</v>
      </c>
      <c r="C28" s="7" t="s">
        <v>29</v>
      </c>
      <c r="D28" s="7" t="s">
        <v>30</v>
      </c>
      <c r="E28" s="7">
        <v>1</v>
      </c>
      <c r="F28" s="7" t="s">
        <v>31</v>
      </c>
      <c r="G28" s="7">
        <v>431</v>
      </c>
      <c r="H28" s="7" t="s">
        <v>5</v>
      </c>
    </row>
    <row r="29" spans="1:8" ht="14.25">
      <c r="A29" s="7">
        <v>2102800</v>
      </c>
      <c r="B29" s="7">
        <v>21423</v>
      </c>
      <c r="C29" s="7" t="s">
        <v>32</v>
      </c>
      <c r="D29" s="7" t="s">
        <v>15</v>
      </c>
      <c r="E29" s="7">
        <v>1</v>
      </c>
      <c r="G29" s="7">
        <v>3.3</v>
      </c>
      <c r="H29" s="7" t="s">
        <v>5</v>
      </c>
    </row>
    <row r="30" spans="1:8" ht="28.5">
      <c r="A30" s="10">
        <v>2102900</v>
      </c>
      <c r="B30" s="10">
        <v>21495</v>
      </c>
      <c r="C30" s="10" t="s">
        <v>33</v>
      </c>
      <c r="D30" s="10"/>
      <c r="E30" s="10"/>
      <c r="F30" s="10"/>
      <c r="G30" s="10"/>
      <c r="H30" s="10"/>
    </row>
    <row r="31" spans="1:8" ht="14.25">
      <c r="A31" s="7">
        <v>2103000</v>
      </c>
      <c r="B31" s="7">
        <v>21496</v>
      </c>
      <c r="C31" s="7" t="s">
        <v>34</v>
      </c>
      <c r="D31" s="7" t="s">
        <v>28</v>
      </c>
      <c r="E31" s="7">
        <v>1</v>
      </c>
      <c r="G31" s="7">
        <v>1370</v>
      </c>
      <c r="H31" s="7" t="s">
        <v>5</v>
      </c>
    </row>
    <row r="32" spans="1:8" ht="14.25">
      <c r="A32" s="7">
        <v>2103100</v>
      </c>
      <c r="B32" s="7">
        <v>21497</v>
      </c>
      <c r="C32" s="7" t="s">
        <v>35</v>
      </c>
      <c r="D32" s="7" t="s">
        <v>28</v>
      </c>
      <c r="E32" s="7">
        <v>1</v>
      </c>
      <c r="G32" s="7">
        <v>2050</v>
      </c>
      <c r="H32" s="7" t="s">
        <v>5</v>
      </c>
    </row>
    <row r="33" spans="1:8" ht="14.25">
      <c r="A33" s="7">
        <v>2103200</v>
      </c>
      <c r="B33" s="7">
        <v>21498</v>
      </c>
      <c r="C33" s="7" t="s">
        <v>36</v>
      </c>
      <c r="D33" s="7" t="s">
        <v>28</v>
      </c>
      <c r="E33" s="7">
        <v>1</v>
      </c>
      <c r="G33" s="7">
        <v>2750</v>
      </c>
      <c r="H33" s="7" t="s">
        <v>5</v>
      </c>
    </row>
    <row r="34" spans="1:8" ht="14.25">
      <c r="A34" s="7">
        <v>2103300</v>
      </c>
      <c r="B34" s="7">
        <v>21499</v>
      </c>
      <c r="C34" s="7" t="s">
        <v>37</v>
      </c>
      <c r="D34" s="7" t="s">
        <v>38</v>
      </c>
      <c r="E34" s="7">
        <v>1</v>
      </c>
      <c r="F34" s="7">
        <v>1</v>
      </c>
      <c r="G34" s="7">
        <v>137</v>
      </c>
      <c r="H34" s="7" t="s">
        <v>5</v>
      </c>
    </row>
    <row r="35" spans="1:8" ht="14.25">
      <c r="A35" s="10">
        <v>2103400</v>
      </c>
      <c r="B35" s="10">
        <v>21500</v>
      </c>
      <c r="C35" s="10" t="s">
        <v>39</v>
      </c>
      <c r="D35" s="10"/>
      <c r="E35" s="10"/>
      <c r="F35" s="10"/>
      <c r="G35" s="10"/>
      <c r="H35" s="10"/>
    </row>
    <row r="36" spans="1:8" ht="14.25">
      <c r="A36" s="7">
        <v>2103500</v>
      </c>
      <c r="B36" s="7">
        <v>21510</v>
      </c>
      <c r="C36" s="7" t="s">
        <v>40</v>
      </c>
      <c r="D36" s="7" t="s">
        <v>41</v>
      </c>
      <c r="E36" s="7">
        <v>1</v>
      </c>
      <c r="G36" s="7">
        <v>3.5</v>
      </c>
      <c r="H36" s="7" t="s">
        <v>5</v>
      </c>
    </row>
    <row r="37" spans="1:8" ht="14.25">
      <c r="A37" s="7">
        <v>2103600</v>
      </c>
      <c r="B37" s="7">
        <v>21520</v>
      </c>
      <c r="C37" s="7" t="s">
        <v>42</v>
      </c>
      <c r="D37" s="7" t="s">
        <v>43</v>
      </c>
      <c r="E37" s="7">
        <v>1</v>
      </c>
      <c r="G37" s="7">
        <v>2.8</v>
      </c>
      <c r="H37" s="7" t="s">
        <v>5</v>
      </c>
    </row>
    <row r="38" spans="1:8" ht="14.25">
      <c r="A38" s="7">
        <v>2103700</v>
      </c>
      <c r="B38" s="7">
        <v>21530</v>
      </c>
      <c r="C38" s="7" t="s">
        <v>44</v>
      </c>
      <c r="D38" s="7" t="s">
        <v>45</v>
      </c>
      <c r="E38" s="7">
        <v>1</v>
      </c>
      <c r="G38" s="7">
        <v>0.68</v>
      </c>
      <c r="H38" s="7" t="s">
        <v>5</v>
      </c>
    </row>
    <row r="39" spans="1:8" ht="14.25">
      <c r="A39" s="7">
        <v>2103800</v>
      </c>
      <c r="B39" s="7">
        <v>21540</v>
      </c>
      <c r="C39" s="7" t="s">
        <v>46</v>
      </c>
      <c r="D39" s="7" t="s">
        <v>45</v>
      </c>
      <c r="E39" s="7">
        <v>1</v>
      </c>
      <c r="F39" s="7" t="s">
        <v>47</v>
      </c>
      <c r="G39" s="7"/>
      <c r="H39" s="7" t="s">
        <v>5</v>
      </c>
    </row>
    <row r="40" spans="1:8" ht="14.25">
      <c r="A40" s="7">
        <v>2103900</v>
      </c>
      <c r="B40" s="7">
        <v>21541</v>
      </c>
      <c r="C40" s="7" t="s">
        <v>48</v>
      </c>
      <c r="D40" s="7" t="s">
        <v>49</v>
      </c>
      <c r="E40" s="7">
        <v>1</v>
      </c>
      <c r="F40" s="7" t="s">
        <v>50</v>
      </c>
      <c r="G40" s="7">
        <v>419</v>
      </c>
      <c r="H40" s="7" t="s">
        <v>5</v>
      </c>
    </row>
    <row r="41" spans="1:8" ht="14.25">
      <c r="A41" s="7">
        <v>2104000</v>
      </c>
      <c r="B41" s="7">
        <v>21542</v>
      </c>
      <c r="C41" s="7" t="s">
        <v>51</v>
      </c>
      <c r="D41" s="7" t="s">
        <v>28</v>
      </c>
      <c r="E41" s="7">
        <v>1</v>
      </c>
      <c r="F41" s="7" t="s">
        <v>52</v>
      </c>
      <c r="G41" s="7">
        <v>182</v>
      </c>
      <c r="H41" s="7" t="s">
        <v>5</v>
      </c>
    </row>
    <row r="42" spans="1:8" ht="14.25">
      <c r="A42" s="7">
        <v>2104100</v>
      </c>
      <c r="B42" s="7">
        <v>21543</v>
      </c>
      <c r="C42" s="7" t="s">
        <v>53</v>
      </c>
      <c r="D42" s="7" t="s">
        <v>28</v>
      </c>
      <c r="E42" s="7">
        <v>1</v>
      </c>
      <c r="F42" s="7" t="s">
        <v>52</v>
      </c>
      <c r="G42" s="7">
        <v>182</v>
      </c>
      <c r="H42" s="7" t="s">
        <v>5</v>
      </c>
    </row>
    <row r="43" spans="1:8" ht="14.25">
      <c r="A43" s="7">
        <v>2104200</v>
      </c>
      <c r="B43" s="7">
        <v>21544</v>
      </c>
      <c r="C43" s="7" t="s">
        <v>54</v>
      </c>
      <c r="D43" s="7" t="s">
        <v>28</v>
      </c>
      <c r="E43" s="7">
        <v>1</v>
      </c>
      <c r="F43" s="7" t="s">
        <v>52</v>
      </c>
      <c r="G43" s="7">
        <v>182</v>
      </c>
      <c r="H43" s="7" t="s">
        <v>5</v>
      </c>
    </row>
    <row r="44" spans="1:8" ht="14.25">
      <c r="A44" s="7">
        <v>2104300</v>
      </c>
      <c r="B44" s="7">
        <v>23600</v>
      </c>
      <c r="C44" s="7" t="s">
        <v>55</v>
      </c>
      <c r="D44" s="7" t="s">
        <v>49</v>
      </c>
      <c r="E44" s="7">
        <v>1</v>
      </c>
      <c r="G44" s="7">
        <v>194</v>
      </c>
      <c r="H44" s="7" t="s">
        <v>5</v>
      </c>
    </row>
    <row r="45" spans="1:8" ht="28.5">
      <c r="A45" s="10">
        <v>2104400</v>
      </c>
      <c r="B45" s="10">
        <v>21593</v>
      </c>
      <c r="C45" s="10" t="s">
        <v>56</v>
      </c>
      <c r="D45" s="10"/>
      <c r="E45" s="10"/>
      <c r="F45" s="10"/>
      <c r="G45" s="10"/>
      <c r="H45" s="10"/>
    </row>
    <row r="46" spans="1:8" ht="14.25">
      <c r="A46" s="7">
        <v>2104500</v>
      </c>
      <c r="B46" s="7">
        <v>21594</v>
      </c>
      <c r="C46" s="7" t="s">
        <v>57</v>
      </c>
      <c r="D46" s="7" t="s">
        <v>58</v>
      </c>
      <c r="E46" s="7">
        <v>1</v>
      </c>
      <c r="G46" s="7">
        <v>3.9</v>
      </c>
      <c r="H46" s="7" t="s">
        <v>5</v>
      </c>
    </row>
    <row r="47" spans="1:8" ht="14.25">
      <c r="A47" s="7">
        <v>2104600</v>
      </c>
      <c r="B47" s="7">
        <v>21595</v>
      </c>
      <c r="C47" s="7" t="s">
        <v>59</v>
      </c>
      <c r="D47" s="7" t="s">
        <v>58</v>
      </c>
      <c r="E47" s="7">
        <v>1</v>
      </c>
      <c r="G47" s="7">
        <v>2.7</v>
      </c>
      <c r="H47" s="7" t="s">
        <v>5</v>
      </c>
    </row>
    <row r="48" spans="1:8" ht="14.25">
      <c r="A48" s="7">
        <v>2104700</v>
      </c>
      <c r="B48" s="7">
        <v>21596</v>
      </c>
      <c r="C48" s="7" t="s">
        <v>60</v>
      </c>
      <c r="D48" s="7" t="s">
        <v>58</v>
      </c>
      <c r="E48" s="7">
        <v>1</v>
      </c>
      <c r="G48" s="7">
        <v>17.5</v>
      </c>
      <c r="H48" s="7" t="s">
        <v>5</v>
      </c>
    </row>
    <row r="49" spans="1:8" ht="14.25">
      <c r="A49" s="7">
        <v>2104800</v>
      </c>
      <c r="B49" s="7">
        <v>21597</v>
      </c>
      <c r="C49" s="7" t="s">
        <v>61</v>
      </c>
      <c r="D49" s="7" t="s">
        <v>58</v>
      </c>
      <c r="E49" s="7">
        <v>1</v>
      </c>
      <c r="G49" s="7">
        <v>30</v>
      </c>
      <c r="H49" s="7" t="s">
        <v>5</v>
      </c>
    </row>
    <row r="50" spans="1:8" ht="14.25">
      <c r="A50" s="7">
        <v>2104900</v>
      </c>
      <c r="B50" s="7">
        <v>21598</v>
      </c>
      <c r="C50" s="7" t="s">
        <v>62</v>
      </c>
      <c r="D50" s="7" t="s">
        <v>58</v>
      </c>
      <c r="E50" s="7">
        <v>1</v>
      </c>
      <c r="G50" s="7">
        <v>30</v>
      </c>
      <c r="H50" s="7" t="s">
        <v>5</v>
      </c>
    </row>
    <row r="51" spans="1:8" ht="14.25">
      <c r="A51" s="7">
        <v>2105000</v>
      </c>
      <c r="B51" s="7">
        <v>21599</v>
      </c>
      <c r="C51" s="7" t="s">
        <v>63</v>
      </c>
      <c r="D51" s="7" t="s">
        <v>58</v>
      </c>
      <c r="E51" s="7">
        <v>1</v>
      </c>
      <c r="G51" s="7">
        <v>14.5</v>
      </c>
      <c r="H51" s="7" t="s">
        <v>5</v>
      </c>
    </row>
    <row r="52" spans="1:8" ht="14.25">
      <c r="A52" s="7">
        <v>2105100</v>
      </c>
      <c r="B52" s="7">
        <v>23002</v>
      </c>
      <c r="C52" s="7" t="s">
        <v>64</v>
      </c>
      <c r="D52" s="7" t="s">
        <v>58</v>
      </c>
      <c r="E52" s="7">
        <v>1</v>
      </c>
      <c r="F52" s="7" t="s">
        <v>65</v>
      </c>
      <c r="G52" s="7">
        <v>8.1</v>
      </c>
      <c r="H52" s="7" t="s">
        <v>5</v>
      </c>
    </row>
    <row r="53" spans="1:8" ht="28.5">
      <c r="A53" s="7">
        <v>2105200</v>
      </c>
      <c r="B53" s="7">
        <v>23003</v>
      </c>
      <c r="C53" s="7" t="s">
        <v>66</v>
      </c>
      <c r="D53" s="7" t="s">
        <v>58</v>
      </c>
      <c r="E53" s="7">
        <v>1</v>
      </c>
      <c r="F53" s="7" t="s">
        <v>67</v>
      </c>
      <c r="G53" s="7">
        <v>10.5</v>
      </c>
      <c r="H53" s="7" t="s">
        <v>5</v>
      </c>
    </row>
    <row r="54" spans="1:8" ht="14.25">
      <c r="A54" s="7">
        <v>2105300</v>
      </c>
      <c r="B54" s="7">
        <v>21600</v>
      </c>
      <c r="C54" s="7" t="s">
        <v>68</v>
      </c>
      <c r="D54" s="7" t="s">
        <v>58</v>
      </c>
      <c r="E54" s="7">
        <v>1</v>
      </c>
      <c r="G54" s="7">
        <v>34</v>
      </c>
      <c r="H54" s="7" t="s">
        <v>5</v>
      </c>
    </row>
    <row r="55" spans="1:8" ht="14.25">
      <c r="A55" s="7">
        <v>2105400</v>
      </c>
      <c r="B55" s="7">
        <v>21601</v>
      </c>
      <c r="C55" s="7" t="s">
        <v>69</v>
      </c>
      <c r="D55" s="7" t="s">
        <v>58</v>
      </c>
      <c r="E55" s="7">
        <v>1</v>
      </c>
      <c r="G55" s="7">
        <v>26</v>
      </c>
      <c r="H55" s="7" t="s">
        <v>5</v>
      </c>
    </row>
    <row r="56" spans="1:8" ht="14.25">
      <c r="A56" s="7">
        <v>2105500</v>
      </c>
      <c r="B56" s="7">
        <v>21602</v>
      </c>
      <c r="C56" s="7" t="s">
        <v>70</v>
      </c>
      <c r="D56" s="7" t="s">
        <v>58</v>
      </c>
      <c r="E56" s="7">
        <v>1</v>
      </c>
      <c r="G56" s="7">
        <v>0.34</v>
      </c>
      <c r="H56" s="7" t="s">
        <v>5</v>
      </c>
    </row>
    <row r="57" spans="1:8" ht="14.25">
      <c r="A57" s="7">
        <v>2105600</v>
      </c>
      <c r="B57" s="7">
        <v>21603</v>
      </c>
      <c r="C57" s="7" t="s">
        <v>71</v>
      </c>
      <c r="D57" s="7" t="s">
        <v>43</v>
      </c>
      <c r="E57" s="7">
        <v>1</v>
      </c>
      <c r="G57" s="7">
        <v>6010</v>
      </c>
      <c r="H57" s="7" t="s">
        <v>5</v>
      </c>
    </row>
    <row r="58" spans="1:8" ht="28.5">
      <c r="A58" s="7">
        <v>2105700</v>
      </c>
      <c r="B58" s="7">
        <v>21604</v>
      </c>
      <c r="C58" s="7" t="s">
        <v>72</v>
      </c>
      <c r="D58" s="7" t="s">
        <v>28</v>
      </c>
      <c r="E58" s="7">
        <v>1</v>
      </c>
      <c r="F58" s="7" t="s">
        <v>73</v>
      </c>
      <c r="G58" s="7">
        <v>78</v>
      </c>
      <c r="H58" s="7" t="s">
        <v>5</v>
      </c>
    </row>
    <row r="59" spans="1:8" ht="28.5">
      <c r="A59" s="7">
        <v>2105800</v>
      </c>
      <c r="B59" s="7">
        <v>21605</v>
      </c>
      <c r="C59" s="7" t="s">
        <v>74</v>
      </c>
      <c r="D59" s="7" t="s">
        <v>28</v>
      </c>
      <c r="E59" s="7">
        <v>1</v>
      </c>
      <c r="F59" s="7" t="s">
        <v>75</v>
      </c>
      <c r="G59" s="7">
        <v>55</v>
      </c>
      <c r="H59" s="7" t="s">
        <v>5</v>
      </c>
    </row>
    <row r="60" spans="1:8" ht="42.75">
      <c r="A60" s="7">
        <v>2105900</v>
      </c>
      <c r="B60" s="7">
        <v>21606</v>
      </c>
      <c r="C60" s="7" t="s">
        <v>76</v>
      </c>
      <c r="D60" s="7" t="s">
        <v>28</v>
      </c>
      <c r="E60" s="7">
        <v>1</v>
      </c>
      <c r="F60" s="7" t="s">
        <v>77</v>
      </c>
      <c r="G60" s="7">
        <v>91</v>
      </c>
      <c r="H60" s="7" t="s">
        <v>5</v>
      </c>
    </row>
    <row r="61" spans="1:8" ht="71.25">
      <c r="A61" s="7">
        <v>2106000</v>
      </c>
      <c r="B61" s="7">
        <v>40001</v>
      </c>
      <c r="C61" s="7" t="s">
        <v>78</v>
      </c>
      <c r="D61" s="7" t="s">
        <v>28</v>
      </c>
      <c r="E61" s="7">
        <v>1</v>
      </c>
      <c r="F61" s="7" t="s">
        <v>79</v>
      </c>
      <c r="G61" s="7">
        <v>255</v>
      </c>
      <c r="H61" s="7" t="s">
        <v>5</v>
      </c>
    </row>
    <row r="62" spans="1:8" ht="71.25">
      <c r="A62" s="7">
        <v>2106100</v>
      </c>
      <c r="B62" s="7">
        <v>40002</v>
      </c>
      <c r="C62" s="7" t="s">
        <v>80</v>
      </c>
      <c r="D62" s="7" t="s">
        <v>28</v>
      </c>
      <c r="E62" s="7">
        <v>1</v>
      </c>
      <c r="F62" s="7" t="s">
        <v>81</v>
      </c>
      <c r="G62" s="7">
        <v>229</v>
      </c>
      <c r="H62" s="7" t="s">
        <v>5</v>
      </c>
    </row>
    <row r="63" spans="1:8" ht="57">
      <c r="A63" s="7">
        <v>2106200</v>
      </c>
      <c r="B63" s="7">
        <v>40003</v>
      </c>
      <c r="C63" s="7" t="s">
        <v>82</v>
      </c>
      <c r="D63" s="7" t="s">
        <v>28</v>
      </c>
      <c r="E63" s="7">
        <v>1</v>
      </c>
      <c r="F63" s="7" t="s">
        <v>83</v>
      </c>
      <c r="G63" s="7">
        <v>211</v>
      </c>
      <c r="H63" s="7" t="s">
        <v>5</v>
      </c>
    </row>
    <row r="64" spans="1:8" ht="57">
      <c r="A64" s="7">
        <v>2106300</v>
      </c>
      <c r="B64" s="7">
        <v>40004</v>
      </c>
      <c r="C64" s="7" t="s">
        <v>84</v>
      </c>
      <c r="D64" s="7" t="s">
        <v>28</v>
      </c>
      <c r="E64" s="7">
        <v>1</v>
      </c>
      <c r="F64" s="7" t="s">
        <v>83</v>
      </c>
      <c r="G64" s="7">
        <v>190</v>
      </c>
      <c r="H64" s="7" t="s">
        <v>5</v>
      </c>
    </row>
    <row r="65" spans="1:8" ht="14.25">
      <c r="A65" s="7">
        <v>2106400</v>
      </c>
      <c r="B65" s="7">
        <v>23000</v>
      </c>
      <c r="C65" s="7" t="s">
        <v>85</v>
      </c>
      <c r="D65" s="7" t="s">
        <v>43</v>
      </c>
      <c r="E65" s="7">
        <v>1</v>
      </c>
      <c r="F65" s="7" t="s">
        <v>86</v>
      </c>
      <c r="G65" s="7">
        <v>5.7</v>
      </c>
      <c r="H65" s="7" t="s">
        <v>5</v>
      </c>
    </row>
    <row r="66" spans="1:8" ht="28.5">
      <c r="A66" s="7">
        <v>2106500</v>
      </c>
      <c r="B66" s="7">
        <v>23001</v>
      </c>
      <c r="C66" s="7" t="s">
        <v>87</v>
      </c>
      <c r="D66" s="7" t="s">
        <v>88</v>
      </c>
      <c r="E66" s="7">
        <v>1</v>
      </c>
      <c r="F66" s="7" t="s">
        <v>67</v>
      </c>
      <c r="G66" s="7">
        <v>2.5</v>
      </c>
      <c r="H66" s="7" t="s">
        <v>5</v>
      </c>
    </row>
    <row r="67" spans="1:8" ht="14.25">
      <c r="A67" s="7">
        <v>2106510</v>
      </c>
      <c r="B67" s="7"/>
      <c r="C67" s="7" t="s">
        <v>89</v>
      </c>
      <c r="D67" s="7" t="s">
        <v>90</v>
      </c>
      <c r="E67" s="7">
        <v>1</v>
      </c>
      <c r="G67" s="7">
        <v>39.76</v>
      </c>
      <c r="H67" s="7" t="s">
        <v>5</v>
      </c>
    </row>
    <row r="68" spans="1:8" ht="14.25">
      <c r="A68" s="7">
        <v>2106520</v>
      </c>
      <c r="B68" s="7"/>
      <c r="C68" s="7" t="s">
        <v>91</v>
      </c>
      <c r="D68" s="7" t="s">
        <v>90</v>
      </c>
      <c r="E68" s="7">
        <v>1</v>
      </c>
      <c r="G68" s="7">
        <v>19.88</v>
      </c>
      <c r="H68" s="7" t="s">
        <v>5</v>
      </c>
    </row>
    <row r="69" spans="1:8" ht="14.25">
      <c r="A69" s="10">
        <v>2106600</v>
      </c>
      <c r="B69" s="10">
        <v>21607</v>
      </c>
      <c r="C69" s="10" t="s">
        <v>92</v>
      </c>
      <c r="D69" s="10"/>
      <c r="E69" s="10"/>
      <c r="F69" s="10"/>
      <c r="G69" s="10"/>
      <c r="H69" s="10"/>
    </row>
    <row r="70" spans="1:8" ht="14.25">
      <c r="A70" s="7">
        <v>2106700</v>
      </c>
      <c r="B70" s="7">
        <v>21608</v>
      </c>
      <c r="C70" s="7" t="s">
        <v>93</v>
      </c>
      <c r="D70" s="7" t="s">
        <v>94</v>
      </c>
      <c r="E70" s="7">
        <v>1</v>
      </c>
      <c r="G70" s="7">
        <v>27030</v>
      </c>
      <c r="H70" s="7" t="s">
        <v>5</v>
      </c>
    </row>
    <row r="71" spans="1:8" ht="14.25">
      <c r="A71" s="7">
        <v>2106800</v>
      </c>
      <c r="B71" s="7">
        <v>21609</v>
      </c>
      <c r="C71" s="7" t="s">
        <v>95</v>
      </c>
      <c r="D71" s="7" t="s">
        <v>94</v>
      </c>
      <c r="E71" s="7">
        <v>1</v>
      </c>
      <c r="G71" s="7">
        <v>13440</v>
      </c>
      <c r="H71" s="7" t="s">
        <v>5</v>
      </c>
    </row>
    <row r="72" spans="1:8" ht="14.25">
      <c r="A72" s="7">
        <v>2106900</v>
      </c>
      <c r="B72" s="7">
        <v>21610</v>
      </c>
      <c r="C72" s="7" t="s">
        <v>96</v>
      </c>
      <c r="D72" s="7" t="s">
        <v>94</v>
      </c>
      <c r="E72" s="7">
        <v>1</v>
      </c>
      <c r="G72" s="7">
        <v>16720</v>
      </c>
      <c r="H72" s="7" t="s">
        <v>5</v>
      </c>
    </row>
    <row r="73" spans="1:8" ht="14.25">
      <c r="A73" s="7">
        <v>2107000</v>
      </c>
      <c r="B73" s="7">
        <v>21611</v>
      </c>
      <c r="C73" s="7" t="s">
        <v>97</v>
      </c>
      <c r="D73" s="7" t="s">
        <v>94</v>
      </c>
      <c r="E73" s="7">
        <v>1</v>
      </c>
      <c r="G73" s="7">
        <v>10160</v>
      </c>
      <c r="H73" s="7" t="s">
        <v>5</v>
      </c>
    </row>
    <row r="74" spans="1:8" ht="14.25">
      <c r="A74" s="7">
        <v>2107100</v>
      </c>
      <c r="B74" s="7">
        <v>21612</v>
      </c>
      <c r="C74" s="7" t="s">
        <v>93</v>
      </c>
      <c r="D74" s="7" t="s">
        <v>98</v>
      </c>
      <c r="E74" s="7">
        <v>1</v>
      </c>
      <c r="G74" s="7">
        <v>1090</v>
      </c>
      <c r="H74" s="7" t="s">
        <v>5</v>
      </c>
    </row>
    <row r="75" spans="1:8" ht="14.25">
      <c r="A75" s="7">
        <v>2107200</v>
      </c>
      <c r="B75" s="7">
        <v>21613</v>
      </c>
      <c r="C75" s="7" t="s">
        <v>95</v>
      </c>
      <c r="D75" s="7" t="s">
        <v>98</v>
      </c>
      <c r="E75" s="7">
        <v>1</v>
      </c>
      <c r="G75" s="7">
        <v>560</v>
      </c>
      <c r="H75" s="7" t="s">
        <v>5</v>
      </c>
    </row>
    <row r="76" spans="1:8" ht="14.25">
      <c r="A76" s="7">
        <v>2107300</v>
      </c>
      <c r="B76" s="7">
        <v>21614</v>
      </c>
      <c r="C76" s="7" t="s">
        <v>96</v>
      </c>
      <c r="D76" s="7" t="s">
        <v>98</v>
      </c>
      <c r="E76" s="7">
        <v>1</v>
      </c>
      <c r="G76" s="7">
        <v>700</v>
      </c>
      <c r="H76" s="7" t="s">
        <v>5</v>
      </c>
    </row>
    <row r="77" spans="1:8" ht="14.25">
      <c r="A77" s="7">
        <v>2107400</v>
      </c>
      <c r="B77" s="7">
        <v>21615</v>
      </c>
      <c r="C77" s="7" t="s">
        <v>97</v>
      </c>
      <c r="D77" s="7" t="s">
        <v>98</v>
      </c>
      <c r="E77" s="7">
        <v>1</v>
      </c>
      <c r="G77" s="7">
        <v>424</v>
      </c>
      <c r="H77" s="7" t="s">
        <v>5</v>
      </c>
    </row>
    <row r="78" spans="1:8" ht="14.25">
      <c r="A78" s="7">
        <v>2107500</v>
      </c>
      <c r="B78" s="7">
        <v>21616</v>
      </c>
      <c r="C78" s="7" t="s">
        <v>93</v>
      </c>
      <c r="D78" s="7" t="s">
        <v>99</v>
      </c>
      <c r="E78" s="7">
        <v>1</v>
      </c>
      <c r="G78" s="7">
        <v>134</v>
      </c>
      <c r="H78" s="7" t="s">
        <v>5</v>
      </c>
    </row>
    <row r="79" spans="1:8" ht="14.25">
      <c r="A79" s="7">
        <v>2107600</v>
      </c>
      <c r="B79" s="7">
        <v>21617</v>
      </c>
      <c r="C79" s="7" t="s">
        <v>95</v>
      </c>
      <c r="D79" s="7" t="s">
        <v>99</v>
      </c>
      <c r="E79" s="7">
        <v>1</v>
      </c>
      <c r="G79" s="7">
        <v>71</v>
      </c>
      <c r="H79" s="7" t="s">
        <v>5</v>
      </c>
    </row>
    <row r="80" spans="1:8" ht="14.25">
      <c r="A80" s="7">
        <v>2107700</v>
      </c>
      <c r="B80" s="7">
        <v>21618</v>
      </c>
      <c r="C80" s="7" t="s">
        <v>96</v>
      </c>
      <c r="D80" s="7" t="s">
        <v>99</v>
      </c>
      <c r="E80" s="7">
        <v>1</v>
      </c>
      <c r="G80" s="7">
        <v>85</v>
      </c>
      <c r="H80" s="7" t="s">
        <v>5</v>
      </c>
    </row>
    <row r="81" spans="1:8" ht="14.25">
      <c r="A81" s="7">
        <v>2107800</v>
      </c>
      <c r="B81" s="7">
        <v>21619</v>
      </c>
      <c r="C81" s="7" t="s">
        <v>97</v>
      </c>
      <c r="D81" s="7" t="s">
        <v>99</v>
      </c>
      <c r="E81" s="7">
        <v>1</v>
      </c>
      <c r="G81" s="7">
        <v>54</v>
      </c>
      <c r="H81" s="7" t="s">
        <v>5</v>
      </c>
    </row>
    <row r="82" spans="1:8" ht="14.25">
      <c r="A82" s="7">
        <v>2107900</v>
      </c>
      <c r="B82" s="7">
        <v>21620</v>
      </c>
      <c r="C82" s="7" t="s">
        <v>100</v>
      </c>
      <c r="D82" s="7" t="s">
        <v>101</v>
      </c>
      <c r="E82" s="7">
        <v>1</v>
      </c>
      <c r="G82" s="7"/>
      <c r="H82" s="7" t="s">
        <v>5</v>
      </c>
    </row>
    <row r="83" spans="1:8" ht="14.25">
      <c r="A83" s="7">
        <v>2108000</v>
      </c>
      <c r="B83" s="7">
        <v>21621</v>
      </c>
      <c r="C83" s="7" t="s">
        <v>102</v>
      </c>
      <c r="D83" s="7" t="s">
        <v>103</v>
      </c>
      <c r="E83" s="7">
        <v>20</v>
      </c>
      <c r="G83" s="7"/>
      <c r="H83" s="7" t="s">
        <v>103</v>
      </c>
    </row>
    <row r="84" spans="1:8" ht="14.25">
      <c r="A84" s="7">
        <v>2108100</v>
      </c>
      <c r="B84" s="7">
        <v>21622</v>
      </c>
      <c r="C84" s="7" t="s">
        <v>104</v>
      </c>
      <c r="D84" s="7" t="s">
        <v>105</v>
      </c>
      <c r="E84" s="7">
        <v>1</v>
      </c>
      <c r="F84" s="7" t="s">
        <v>106</v>
      </c>
      <c r="G84" s="7">
        <v>3.9</v>
      </c>
      <c r="H84" s="7" t="s">
        <v>5</v>
      </c>
    </row>
    <row r="85" spans="1:8" ht="14.25">
      <c r="A85" s="7">
        <v>2108200</v>
      </c>
      <c r="B85" s="7">
        <v>21623</v>
      </c>
      <c r="C85" s="7" t="s">
        <v>107</v>
      </c>
      <c r="D85" s="7" t="s">
        <v>103</v>
      </c>
      <c r="E85" s="7">
        <v>80</v>
      </c>
      <c r="F85" s="7" t="s">
        <v>108</v>
      </c>
      <c r="G85" s="7"/>
      <c r="H85" s="7" t="s">
        <v>103</v>
      </c>
    </row>
    <row r="86" spans="1:8" ht="14.25">
      <c r="A86" s="10">
        <v>2108300</v>
      </c>
      <c r="B86" s="10">
        <v>21678</v>
      </c>
      <c r="C86" s="10" t="s">
        <v>109</v>
      </c>
      <c r="D86" s="10"/>
      <c r="E86" s="10"/>
      <c r="F86" s="10"/>
      <c r="G86" s="10"/>
      <c r="H86" s="10"/>
    </row>
    <row r="87" spans="1:8" ht="14.25">
      <c r="A87" s="7">
        <v>2108400</v>
      </c>
      <c r="B87" s="7">
        <v>21679</v>
      </c>
      <c r="C87" s="7" t="s">
        <v>110</v>
      </c>
      <c r="D87" s="7" t="s">
        <v>30</v>
      </c>
      <c r="E87" s="7">
        <v>1</v>
      </c>
      <c r="G87" s="7">
        <v>267</v>
      </c>
      <c r="H87" s="7" t="s">
        <v>5</v>
      </c>
    </row>
    <row r="88" spans="1:8" ht="14.25">
      <c r="A88" s="7">
        <v>2108500</v>
      </c>
      <c r="B88" s="7">
        <v>21680</v>
      </c>
      <c r="C88" s="7" t="s">
        <v>110</v>
      </c>
      <c r="D88" s="7" t="s">
        <v>30</v>
      </c>
      <c r="E88" s="7">
        <v>1</v>
      </c>
      <c r="G88" s="7">
        <v>199</v>
      </c>
      <c r="H88" s="7" t="s">
        <v>5</v>
      </c>
    </row>
    <row r="89" spans="1:8" ht="14.25">
      <c r="A89" s="7">
        <v>2108600</v>
      </c>
      <c r="B89" s="7">
        <v>21681</v>
      </c>
      <c r="C89" s="7" t="s">
        <v>111</v>
      </c>
      <c r="D89" s="7" t="s">
        <v>112</v>
      </c>
      <c r="E89" s="7">
        <v>1</v>
      </c>
      <c r="G89" s="7">
        <v>4500</v>
      </c>
      <c r="H89" s="7" t="s">
        <v>5</v>
      </c>
    </row>
    <row r="90" spans="1:8" ht="14.25">
      <c r="A90" s="7">
        <v>2108700</v>
      </c>
      <c r="B90" s="7">
        <v>21682</v>
      </c>
      <c r="C90" s="7" t="s">
        <v>113</v>
      </c>
      <c r="D90" s="7" t="s">
        <v>101</v>
      </c>
      <c r="E90" s="7">
        <v>1</v>
      </c>
      <c r="G90" s="7">
        <v>285</v>
      </c>
      <c r="H90" s="7" t="s">
        <v>5</v>
      </c>
    </row>
    <row r="91" spans="1:8" ht="14.25">
      <c r="A91" s="7">
        <v>2108800</v>
      </c>
      <c r="B91" s="7">
        <v>21683</v>
      </c>
      <c r="C91" s="7" t="s">
        <v>114</v>
      </c>
      <c r="D91" s="7" t="s">
        <v>115</v>
      </c>
      <c r="E91" s="7">
        <v>1</v>
      </c>
      <c r="G91" s="7">
        <v>31</v>
      </c>
      <c r="H91" s="7" t="s">
        <v>5</v>
      </c>
    </row>
    <row r="92" spans="1:8" ht="14.25">
      <c r="A92" s="7">
        <v>2108900</v>
      </c>
      <c r="B92" s="7">
        <v>21002</v>
      </c>
      <c r="C92" s="7" t="s">
        <v>116</v>
      </c>
      <c r="D92" s="7" t="s">
        <v>117</v>
      </c>
      <c r="E92" s="7">
        <v>1</v>
      </c>
      <c r="F92" s="7" t="s">
        <v>118</v>
      </c>
      <c r="G92" s="7">
        <v>690</v>
      </c>
      <c r="H92" s="7" t="s">
        <v>5</v>
      </c>
    </row>
    <row r="93" spans="1:8" ht="42.75">
      <c r="A93" s="7">
        <v>2109000</v>
      </c>
      <c r="B93" s="7">
        <v>21003</v>
      </c>
      <c r="C93" s="7" t="s">
        <v>119</v>
      </c>
      <c r="D93" s="7" t="s">
        <v>117</v>
      </c>
      <c r="E93" s="7">
        <v>1</v>
      </c>
      <c r="F93" s="7" t="s">
        <v>120</v>
      </c>
      <c r="G93" s="7">
        <v>8.1</v>
      </c>
      <c r="H93" s="7" t="s">
        <v>5</v>
      </c>
    </row>
    <row r="94" spans="1:8" ht="14.25">
      <c r="A94" s="7">
        <v>2109100</v>
      </c>
      <c r="B94" s="7">
        <v>21004</v>
      </c>
      <c r="C94" s="7" t="s">
        <v>121</v>
      </c>
      <c r="D94" s="7" t="s">
        <v>30</v>
      </c>
      <c r="E94" s="7">
        <v>1</v>
      </c>
      <c r="F94" s="7" t="s">
        <v>4</v>
      </c>
      <c r="G94" s="7">
        <v>95</v>
      </c>
      <c r="H94" s="7" t="s">
        <v>5</v>
      </c>
    </row>
    <row r="95" spans="1:8" ht="28.5">
      <c r="A95" s="10">
        <v>2109200</v>
      </c>
      <c r="B95" s="10">
        <v>21005</v>
      </c>
      <c r="C95" s="10" t="s">
        <v>122</v>
      </c>
      <c r="D95" s="10"/>
      <c r="E95" s="10"/>
      <c r="F95" s="10" t="s">
        <v>123</v>
      </c>
      <c r="G95" s="10"/>
      <c r="H95" s="10"/>
    </row>
    <row r="96" spans="1:8" ht="28.5">
      <c r="A96" s="7">
        <v>2109300</v>
      </c>
      <c r="B96" s="7">
        <v>21040</v>
      </c>
      <c r="C96" s="7" t="s">
        <v>124</v>
      </c>
      <c r="D96" s="7" t="s">
        <v>28</v>
      </c>
      <c r="E96" s="7">
        <v>1</v>
      </c>
      <c r="F96" s="7" t="s">
        <v>125</v>
      </c>
      <c r="G96" s="7">
        <v>215</v>
      </c>
      <c r="H96" s="7" t="s">
        <v>5</v>
      </c>
    </row>
    <row r="97" spans="1:8" ht="28.5">
      <c r="A97" s="7">
        <v>2109400</v>
      </c>
      <c r="B97" s="7">
        <v>21041</v>
      </c>
      <c r="C97" s="7" t="s">
        <v>124</v>
      </c>
      <c r="D97" s="7" t="s">
        <v>28</v>
      </c>
      <c r="E97" s="7">
        <v>1</v>
      </c>
      <c r="F97" s="7" t="s">
        <v>126</v>
      </c>
      <c r="G97" s="7">
        <v>298</v>
      </c>
      <c r="H97" s="7" t="s">
        <v>5</v>
      </c>
    </row>
    <row r="98" spans="1:8" ht="14.25">
      <c r="A98" s="7">
        <v>2109500</v>
      </c>
      <c r="B98" s="7">
        <v>21042</v>
      </c>
      <c r="C98" s="7" t="s">
        <v>127</v>
      </c>
      <c r="D98" s="7" t="s">
        <v>28</v>
      </c>
      <c r="E98" s="7">
        <v>1</v>
      </c>
      <c r="F98" s="7" t="s">
        <v>125</v>
      </c>
      <c r="G98" s="7">
        <v>155</v>
      </c>
      <c r="H98" s="7" t="s">
        <v>5</v>
      </c>
    </row>
    <row r="99" spans="1:8" ht="28.5">
      <c r="A99" s="7">
        <v>2109600</v>
      </c>
      <c r="B99" s="7">
        <v>21043</v>
      </c>
      <c r="C99" s="7" t="s">
        <v>127</v>
      </c>
      <c r="D99" s="7" t="s">
        <v>28</v>
      </c>
      <c r="E99" s="7">
        <v>1</v>
      </c>
      <c r="F99" s="7" t="s">
        <v>126</v>
      </c>
      <c r="G99" s="7">
        <v>238</v>
      </c>
      <c r="H99" s="7" t="s">
        <v>5</v>
      </c>
    </row>
    <row r="100" spans="1:8" ht="28.5">
      <c r="A100" s="7">
        <v>2109700</v>
      </c>
      <c r="B100" s="7">
        <v>21044</v>
      </c>
      <c r="C100" s="7" t="s">
        <v>128</v>
      </c>
      <c r="D100" s="7" t="s">
        <v>88</v>
      </c>
      <c r="E100" s="7">
        <v>1</v>
      </c>
      <c r="F100" s="7" t="s">
        <v>129</v>
      </c>
      <c r="G100" s="7">
        <v>298</v>
      </c>
      <c r="H100" s="7" t="s">
        <v>5</v>
      </c>
    </row>
    <row r="101" spans="1:8" ht="28.5">
      <c r="A101" s="7">
        <v>2109800</v>
      </c>
      <c r="B101" s="7">
        <v>21045</v>
      </c>
      <c r="C101" s="7" t="s">
        <v>130</v>
      </c>
      <c r="D101" s="7" t="s">
        <v>88</v>
      </c>
      <c r="E101" s="7">
        <v>1</v>
      </c>
      <c r="F101" s="7" t="s">
        <v>131</v>
      </c>
      <c r="G101" s="7">
        <v>179</v>
      </c>
      <c r="H101" s="7" t="s">
        <v>5</v>
      </c>
    </row>
    <row r="102" spans="1:8" ht="14.25">
      <c r="A102" s="7">
        <v>2109900</v>
      </c>
      <c r="B102" s="7">
        <v>21046</v>
      </c>
      <c r="C102" s="7" t="s">
        <v>132</v>
      </c>
      <c r="D102" s="7" t="s">
        <v>112</v>
      </c>
      <c r="E102" s="7">
        <v>1</v>
      </c>
      <c r="G102" s="7">
        <v>119</v>
      </c>
      <c r="H102" s="7" t="s">
        <v>5</v>
      </c>
    </row>
    <row r="103" spans="1:8" ht="28.5">
      <c r="A103" s="7">
        <v>2110000</v>
      </c>
      <c r="B103" s="7">
        <v>21047</v>
      </c>
      <c r="C103" s="7" t="s">
        <v>133</v>
      </c>
      <c r="D103" s="7" t="s">
        <v>112</v>
      </c>
      <c r="E103" s="7">
        <v>1</v>
      </c>
      <c r="F103" s="7" t="s">
        <v>134</v>
      </c>
      <c r="G103" s="7">
        <v>890</v>
      </c>
      <c r="H103" s="7" t="s">
        <v>5</v>
      </c>
    </row>
    <row r="104" spans="1:8" ht="28.5">
      <c r="A104" s="7">
        <v>2110100</v>
      </c>
      <c r="B104" s="7">
        <v>21048</v>
      </c>
      <c r="C104" s="7" t="s">
        <v>135</v>
      </c>
      <c r="D104" s="7" t="s">
        <v>112</v>
      </c>
      <c r="E104" s="7">
        <v>1</v>
      </c>
      <c r="F104" s="7" t="s">
        <v>134</v>
      </c>
      <c r="G104" s="7">
        <v>1430</v>
      </c>
      <c r="H104" s="7" t="s">
        <v>5</v>
      </c>
    </row>
    <row r="105" spans="1:8" ht="28.5">
      <c r="A105" s="7">
        <v>2110200</v>
      </c>
      <c r="B105" s="7">
        <v>21049</v>
      </c>
      <c r="C105" s="7" t="s">
        <v>136</v>
      </c>
      <c r="D105" s="7" t="s">
        <v>112</v>
      </c>
      <c r="E105" s="7">
        <v>1</v>
      </c>
      <c r="F105" s="7" t="s">
        <v>134</v>
      </c>
      <c r="G105" s="7">
        <v>770</v>
      </c>
      <c r="H105" s="7" t="s">
        <v>5</v>
      </c>
    </row>
    <row r="106" spans="1:8" ht="28.5">
      <c r="A106" s="7">
        <v>2110300</v>
      </c>
      <c r="B106" s="7">
        <v>21050</v>
      </c>
      <c r="C106" s="7" t="s">
        <v>137</v>
      </c>
      <c r="D106" s="7" t="s">
        <v>112</v>
      </c>
      <c r="E106" s="7">
        <v>1</v>
      </c>
      <c r="F106" s="7" t="s">
        <v>134</v>
      </c>
      <c r="G106" s="7">
        <v>1430</v>
      </c>
      <c r="H106" s="7" t="s">
        <v>5</v>
      </c>
    </row>
    <row r="107" spans="1:8" ht="14.25">
      <c r="A107" s="7">
        <v>2110400</v>
      </c>
      <c r="B107" s="7">
        <v>21051</v>
      </c>
      <c r="C107" s="7" t="s">
        <v>138</v>
      </c>
      <c r="D107" s="7" t="s">
        <v>112</v>
      </c>
      <c r="E107" s="7">
        <v>1</v>
      </c>
      <c r="G107" s="7">
        <v>95</v>
      </c>
      <c r="H107" s="7" t="s">
        <v>5</v>
      </c>
    </row>
    <row r="108" spans="1:8" ht="14.25">
      <c r="A108" s="7">
        <v>2110500</v>
      </c>
      <c r="B108" s="7">
        <v>21052</v>
      </c>
      <c r="C108" s="7" t="s">
        <v>139</v>
      </c>
      <c r="D108" s="7" t="s">
        <v>112</v>
      </c>
      <c r="E108" s="7">
        <v>1</v>
      </c>
      <c r="G108" s="7">
        <v>417</v>
      </c>
      <c r="H108" s="7" t="s">
        <v>5</v>
      </c>
    </row>
    <row r="109" spans="1:8" ht="14.25">
      <c r="A109" s="7">
        <v>2110600</v>
      </c>
      <c r="B109" s="7">
        <v>21053</v>
      </c>
      <c r="C109" s="7" t="s">
        <v>140</v>
      </c>
      <c r="D109" s="7" t="s">
        <v>112</v>
      </c>
      <c r="E109" s="7">
        <v>1</v>
      </c>
      <c r="G109" s="7">
        <v>358</v>
      </c>
      <c r="H109" s="7" t="s">
        <v>5</v>
      </c>
    </row>
    <row r="110" spans="1:8" ht="14.25">
      <c r="A110" s="7">
        <v>2110700</v>
      </c>
      <c r="B110" s="7">
        <v>21054</v>
      </c>
      <c r="C110" s="7" t="s">
        <v>141</v>
      </c>
      <c r="D110" s="7" t="s">
        <v>28</v>
      </c>
      <c r="E110" s="7">
        <v>1</v>
      </c>
      <c r="F110" s="7" t="s">
        <v>125</v>
      </c>
      <c r="G110" s="7">
        <v>238</v>
      </c>
      <c r="H110" s="7" t="s">
        <v>5</v>
      </c>
    </row>
    <row r="111" spans="1:8" ht="28.5">
      <c r="A111" s="7">
        <v>2110800</v>
      </c>
      <c r="B111" s="7">
        <v>21055</v>
      </c>
      <c r="C111" s="7" t="s">
        <v>141</v>
      </c>
      <c r="D111" s="7" t="s">
        <v>28</v>
      </c>
      <c r="E111" s="7">
        <v>1</v>
      </c>
      <c r="F111" s="7" t="s">
        <v>126</v>
      </c>
      <c r="G111" s="7">
        <v>358</v>
      </c>
      <c r="H111" s="7" t="s">
        <v>5</v>
      </c>
    </row>
    <row r="112" spans="1:8" ht="28.5">
      <c r="A112" s="7">
        <v>2110900</v>
      </c>
      <c r="B112" s="7">
        <v>21056</v>
      </c>
      <c r="C112" s="7" t="s">
        <v>142</v>
      </c>
      <c r="D112" s="7" t="s">
        <v>45</v>
      </c>
      <c r="E112" s="7">
        <v>1</v>
      </c>
      <c r="F112" s="7" t="s">
        <v>143</v>
      </c>
      <c r="G112" s="7">
        <v>600</v>
      </c>
      <c r="H112" s="7" t="s">
        <v>5</v>
      </c>
    </row>
    <row r="113" spans="1:8" ht="14.25">
      <c r="A113" s="7">
        <v>2111000</v>
      </c>
      <c r="B113" s="7">
        <v>21057</v>
      </c>
      <c r="C113" s="7" t="s">
        <v>144</v>
      </c>
      <c r="D113" s="7" t="s">
        <v>112</v>
      </c>
      <c r="E113" s="7">
        <v>1</v>
      </c>
      <c r="F113" s="7" t="s">
        <v>145</v>
      </c>
      <c r="G113" s="7">
        <v>18</v>
      </c>
      <c r="H113" s="7" t="s">
        <v>5</v>
      </c>
    </row>
    <row r="114" spans="1:8" ht="14.25">
      <c r="A114" s="7">
        <v>2111100</v>
      </c>
      <c r="B114" s="7">
        <v>21058</v>
      </c>
      <c r="C114" s="7" t="s">
        <v>144</v>
      </c>
      <c r="D114" s="7" t="s">
        <v>112</v>
      </c>
      <c r="E114" s="7">
        <v>1</v>
      </c>
      <c r="F114" s="7" t="s">
        <v>146</v>
      </c>
      <c r="G114" s="7">
        <v>179</v>
      </c>
      <c r="H114" s="7" t="s">
        <v>5</v>
      </c>
    </row>
    <row r="115" spans="1:8" ht="14.25">
      <c r="A115" s="7">
        <v>2111200</v>
      </c>
      <c r="B115" s="7">
        <v>21059</v>
      </c>
      <c r="C115" s="7" t="s">
        <v>147</v>
      </c>
      <c r="D115" s="7" t="s">
        <v>28</v>
      </c>
      <c r="E115" s="7">
        <v>1</v>
      </c>
      <c r="F115" s="7" t="s">
        <v>148</v>
      </c>
      <c r="G115" s="7">
        <v>358</v>
      </c>
      <c r="H115" s="7" t="s">
        <v>5</v>
      </c>
    </row>
    <row r="116" spans="1:8" ht="14.25">
      <c r="A116" s="7">
        <v>2111300</v>
      </c>
      <c r="B116" s="7">
        <v>21060</v>
      </c>
      <c r="C116" s="7" t="s">
        <v>149</v>
      </c>
      <c r="D116" s="7" t="s">
        <v>112</v>
      </c>
      <c r="E116" s="7">
        <v>1</v>
      </c>
      <c r="F116" s="7" t="s">
        <v>150</v>
      </c>
      <c r="G116" s="7">
        <v>179</v>
      </c>
      <c r="H116" s="7" t="s">
        <v>5</v>
      </c>
    </row>
    <row r="117" spans="1:8" ht="14.25">
      <c r="A117" s="7">
        <v>2111400</v>
      </c>
      <c r="B117" s="7">
        <v>21061</v>
      </c>
      <c r="C117" s="7" t="s">
        <v>151</v>
      </c>
      <c r="D117" s="7" t="s">
        <v>112</v>
      </c>
      <c r="E117" s="7">
        <v>1</v>
      </c>
      <c r="G117" s="7">
        <v>720</v>
      </c>
      <c r="H117" s="7" t="s">
        <v>5</v>
      </c>
    </row>
    <row r="118" spans="1:8" ht="14.25">
      <c r="A118" s="7">
        <v>2111500</v>
      </c>
      <c r="B118" s="7">
        <v>21062</v>
      </c>
      <c r="C118" s="7" t="s">
        <v>152</v>
      </c>
      <c r="D118" s="7" t="s">
        <v>112</v>
      </c>
      <c r="E118" s="7">
        <v>1</v>
      </c>
      <c r="G118" s="7">
        <v>830</v>
      </c>
      <c r="H118" s="7" t="s">
        <v>5</v>
      </c>
    </row>
    <row r="119" spans="1:8" ht="14.25">
      <c r="A119" s="7">
        <v>2111600</v>
      </c>
      <c r="B119" s="7">
        <v>21063</v>
      </c>
      <c r="C119" s="7" t="s">
        <v>153</v>
      </c>
      <c r="D119" s="7" t="s">
        <v>112</v>
      </c>
      <c r="E119" s="7">
        <v>1</v>
      </c>
      <c r="G119" s="7">
        <v>1190</v>
      </c>
      <c r="H119" s="7" t="s">
        <v>5</v>
      </c>
    </row>
    <row r="120" spans="1:8" ht="14.25">
      <c r="A120" s="7">
        <v>2111700</v>
      </c>
      <c r="B120" s="7">
        <v>21064</v>
      </c>
      <c r="C120" s="7" t="s">
        <v>154</v>
      </c>
      <c r="D120" s="7" t="s">
        <v>28</v>
      </c>
      <c r="E120" s="7">
        <v>1</v>
      </c>
      <c r="G120" s="7">
        <v>105</v>
      </c>
      <c r="H120" s="7" t="s">
        <v>5</v>
      </c>
    </row>
    <row r="121" spans="1:8" ht="14.25">
      <c r="A121" s="7">
        <v>2111800</v>
      </c>
      <c r="B121" s="7">
        <v>21065</v>
      </c>
      <c r="C121" s="7" t="s">
        <v>155</v>
      </c>
      <c r="D121" s="7" t="s">
        <v>28</v>
      </c>
      <c r="E121" s="7">
        <v>1</v>
      </c>
      <c r="G121" s="7">
        <v>119</v>
      </c>
      <c r="H121" s="7" t="s">
        <v>5</v>
      </c>
    </row>
    <row r="122" spans="1:8" ht="14.25">
      <c r="A122" s="7">
        <v>2111900</v>
      </c>
      <c r="B122" s="7">
        <v>21066</v>
      </c>
      <c r="C122" s="7" t="s">
        <v>156</v>
      </c>
      <c r="D122" s="7" t="s">
        <v>112</v>
      </c>
      <c r="E122" s="7">
        <v>1</v>
      </c>
      <c r="G122" s="7">
        <v>477</v>
      </c>
      <c r="H122" s="7" t="s">
        <v>5</v>
      </c>
    </row>
    <row r="123" spans="1:8" ht="14.25">
      <c r="A123" s="7">
        <v>2112000</v>
      </c>
      <c r="B123" s="7">
        <v>21067</v>
      </c>
      <c r="C123" s="7" t="s">
        <v>157</v>
      </c>
      <c r="D123" s="7" t="s">
        <v>112</v>
      </c>
      <c r="E123" s="7">
        <v>1</v>
      </c>
      <c r="G123" s="7">
        <v>358</v>
      </c>
      <c r="H123" s="7" t="s">
        <v>5</v>
      </c>
    </row>
    <row r="124" spans="1:8" ht="28.5">
      <c r="A124" s="7">
        <v>2112100</v>
      </c>
      <c r="B124" s="7">
        <v>21068</v>
      </c>
      <c r="C124" s="7" t="s">
        <v>158</v>
      </c>
      <c r="D124" s="7" t="s">
        <v>112</v>
      </c>
      <c r="E124" s="7">
        <v>1</v>
      </c>
      <c r="F124" s="7" t="s">
        <v>159</v>
      </c>
      <c r="G124" s="7">
        <v>660</v>
      </c>
      <c r="H124" s="7" t="s">
        <v>5</v>
      </c>
    </row>
    <row r="125" spans="1:8" ht="28.5">
      <c r="A125" s="7">
        <v>2112200</v>
      </c>
      <c r="B125" s="7">
        <v>21069</v>
      </c>
      <c r="C125" s="7" t="s">
        <v>160</v>
      </c>
      <c r="D125" s="7" t="s">
        <v>112</v>
      </c>
      <c r="E125" s="7">
        <v>1</v>
      </c>
      <c r="F125" s="7" t="s">
        <v>161</v>
      </c>
      <c r="G125" s="7">
        <v>770</v>
      </c>
      <c r="H125" s="7" t="s">
        <v>5</v>
      </c>
    </row>
    <row r="126" spans="1:8" ht="28.5">
      <c r="A126" s="7">
        <v>2112300</v>
      </c>
      <c r="B126" s="7">
        <v>21070</v>
      </c>
      <c r="C126" s="7" t="s">
        <v>162</v>
      </c>
      <c r="D126" s="7" t="s">
        <v>28</v>
      </c>
      <c r="E126" s="7">
        <v>1</v>
      </c>
      <c r="G126" s="7">
        <v>540</v>
      </c>
      <c r="H126" s="7" t="s">
        <v>5</v>
      </c>
    </row>
    <row r="127" spans="1:8" ht="14.25">
      <c r="A127" s="7">
        <v>2112400</v>
      </c>
      <c r="B127" s="7">
        <v>21071</v>
      </c>
      <c r="C127" s="7" t="s">
        <v>163</v>
      </c>
      <c r="D127" s="7" t="s">
        <v>112</v>
      </c>
      <c r="E127" s="7">
        <v>1</v>
      </c>
      <c r="G127" s="7">
        <v>322</v>
      </c>
      <c r="H127" s="7" t="s">
        <v>5</v>
      </c>
    </row>
    <row r="128" spans="1:8" ht="14.25">
      <c r="A128" s="7">
        <v>2112500</v>
      </c>
      <c r="B128" s="7">
        <v>21072</v>
      </c>
      <c r="C128" s="7" t="s">
        <v>164</v>
      </c>
      <c r="D128" s="7" t="s">
        <v>112</v>
      </c>
      <c r="E128" s="7">
        <v>1</v>
      </c>
      <c r="G128" s="7">
        <v>441</v>
      </c>
      <c r="H128" s="7" t="s">
        <v>5</v>
      </c>
    </row>
    <row r="129" spans="1:8" ht="14.25">
      <c r="A129" s="7">
        <v>2112600</v>
      </c>
      <c r="B129" s="7">
        <v>21073</v>
      </c>
      <c r="C129" s="7" t="s">
        <v>165</v>
      </c>
      <c r="D129" s="7" t="s">
        <v>112</v>
      </c>
      <c r="E129" s="7">
        <v>1</v>
      </c>
      <c r="G129" s="7">
        <v>560</v>
      </c>
      <c r="H129" s="7" t="s">
        <v>5</v>
      </c>
    </row>
    <row r="130" spans="1:8" ht="28.5">
      <c r="A130" s="7">
        <v>2112700</v>
      </c>
      <c r="B130" s="7">
        <v>21074</v>
      </c>
      <c r="C130" s="7" t="s">
        <v>166</v>
      </c>
      <c r="D130" s="7" t="s">
        <v>112</v>
      </c>
      <c r="E130" s="7">
        <v>1</v>
      </c>
      <c r="F130" s="7" t="s">
        <v>167</v>
      </c>
      <c r="G130" s="7">
        <v>107</v>
      </c>
      <c r="H130" s="7" t="s">
        <v>5</v>
      </c>
    </row>
    <row r="131" spans="1:8" ht="28.5">
      <c r="A131" s="7">
        <v>2112800</v>
      </c>
      <c r="B131" s="7">
        <v>21075</v>
      </c>
      <c r="C131" s="7" t="s">
        <v>168</v>
      </c>
      <c r="D131" s="7" t="s">
        <v>112</v>
      </c>
      <c r="E131" s="7">
        <v>1</v>
      </c>
      <c r="F131" s="7" t="s">
        <v>167</v>
      </c>
      <c r="G131" s="7">
        <v>203</v>
      </c>
      <c r="H131" s="7" t="s">
        <v>5</v>
      </c>
    </row>
    <row r="132" spans="1:8" ht="28.5">
      <c r="A132" s="7">
        <v>2112900</v>
      </c>
      <c r="B132" s="7">
        <v>21076</v>
      </c>
      <c r="C132" s="7" t="s">
        <v>169</v>
      </c>
      <c r="D132" s="7" t="s">
        <v>112</v>
      </c>
      <c r="E132" s="7">
        <v>1</v>
      </c>
      <c r="F132" s="7" t="s">
        <v>167</v>
      </c>
      <c r="G132" s="7">
        <v>830</v>
      </c>
      <c r="H132" s="7" t="s">
        <v>5</v>
      </c>
    </row>
    <row r="133" spans="1:8" ht="14.25">
      <c r="A133" s="7">
        <v>2113000</v>
      </c>
      <c r="B133" s="7">
        <v>21077</v>
      </c>
      <c r="C133" s="7" t="s">
        <v>170</v>
      </c>
      <c r="D133" s="7" t="s">
        <v>112</v>
      </c>
      <c r="E133" s="7">
        <v>1</v>
      </c>
      <c r="G133" s="7">
        <v>298</v>
      </c>
      <c r="H133" s="7" t="s">
        <v>5</v>
      </c>
    </row>
    <row r="134" spans="1:8" ht="14.25">
      <c r="A134" s="7">
        <v>2113100</v>
      </c>
      <c r="B134" s="7">
        <v>21078</v>
      </c>
      <c r="C134" s="7" t="s">
        <v>171</v>
      </c>
      <c r="D134" s="7" t="s">
        <v>112</v>
      </c>
      <c r="E134" s="7">
        <v>1</v>
      </c>
      <c r="G134" s="7">
        <v>95</v>
      </c>
      <c r="H134" s="7" t="s">
        <v>5</v>
      </c>
    </row>
    <row r="135" spans="1:8" ht="14.25">
      <c r="A135" s="7">
        <v>2113200</v>
      </c>
      <c r="B135" s="7">
        <v>21006</v>
      </c>
      <c r="C135" s="7" t="s">
        <v>172</v>
      </c>
      <c r="D135" s="7" t="s">
        <v>30</v>
      </c>
      <c r="E135" s="7">
        <v>1</v>
      </c>
      <c r="F135" s="7" t="s">
        <v>173</v>
      </c>
      <c r="G135" s="7">
        <v>1920</v>
      </c>
      <c r="H135" s="7" t="s">
        <v>5</v>
      </c>
    </row>
    <row r="136" spans="1:8" ht="14.25">
      <c r="A136" s="7">
        <v>2113300</v>
      </c>
      <c r="B136" s="7">
        <v>21007</v>
      </c>
      <c r="C136" s="7" t="s">
        <v>172</v>
      </c>
      <c r="D136" s="7" t="s">
        <v>30</v>
      </c>
      <c r="E136" s="7">
        <v>1</v>
      </c>
      <c r="F136" s="7" t="s">
        <v>174</v>
      </c>
      <c r="G136" s="7">
        <v>1700</v>
      </c>
      <c r="H136" s="7" t="s">
        <v>5</v>
      </c>
    </row>
    <row r="137" spans="1:8" ht="14.25">
      <c r="A137" s="7">
        <v>2113400</v>
      </c>
      <c r="B137" s="7">
        <v>21008</v>
      </c>
      <c r="C137" s="7" t="s">
        <v>175</v>
      </c>
      <c r="D137" s="7" t="s">
        <v>115</v>
      </c>
      <c r="E137" s="7">
        <v>1</v>
      </c>
      <c r="F137" s="7" t="s">
        <v>176</v>
      </c>
      <c r="G137" s="7">
        <v>140</v>
      </c>
      <c r="H137" s="7" t="s">
        <v>5</v>
      </c>
    </row>
    <row r="138" spans="1:8" ht="14.25">
      <c r="A138" s="7">
        <v>2113500</v>
      </c>
      <c r="B138" s="7">
        <v>24049</v>
      </c>
      <c r="C138" s="7" t="s">
        <v>175</v>
      </c>
      <c r="D138" s="7" t="s">
        <v>115</v>
      </c>
      <c r="E138" s="7">
        <v>1</v>
      </c>
      <c r="F138" s="7" t="s">
        <v>177</v>
      </c>
      <c r="G138" s="7">
        <v>301</v>
      </c>
      <c r="H138" s="7" t="s">
        <v>5</v>
      </c>
    </row>
    <row r="139" spans="1:8" ht="14.25">
      <c r="A139" s="7">
        <v>2113600</v>
      </c>
      <c r="B139" s="7">
        <v>24050</v>
      </c>
      <c r="C139" s="7" t="s">
        <v>178</v>
      </c>
      <c r="D139" s="7" t="s">
        <v>115</v>
      </c>
      <c r="E139" s="7">
        <v>1</v>
      </c>
      <c r="F139" s="7" t="s">
        <v>176</v>
      </c>
      <c r="G139" s="7">
        <v>143</v>
      </c>
      <c r="H139" s="7" t="s">
        <v>5</v>
      </c>
    </row>
    <row r="140" spans="1:8" ht="14.25">
      <c r="A140" s="7">
        <v>2113700</v>
      </c>
      <c r="B140" s="7">
        <v>24051</v>
      </c>
      <c r="C140" s="7" t="s">
        <v>178</v>
      </c>
      <c r="D140" s="7" t="s">
        <v>115</v>
      </c>
      <c r="E140" s="7">
        <v>1</v>
      </c>
      <c r="F140" s="7" t="s">
        <v>177</v>
      </c>
      <c r="G140" s="7">
        <v>362</v>
      </c>
      <c r="H140" s="7" t="s">
        <v>5</v>
      </c>
    </row>
    <row r="141" spans="1:8" ht="14.25">
      <c r="A141" s="10">
        <v>2113800</v>
      </c>
      <c r="B141" s="10">
        <v>23700</v>
      </c>
      <c r="C141" s="10" t="s">
        <v>179</v>
      </c>
      <c r="D141" s="10"/>
      <c r="E141" s="10"/>
      <c r="F141" s="10"/>
      <c r="G141" s="10"/>
      <c r="H141" s="10"/>
    </row>
    <row r="142" spans="1:8" ht="14.25">
      <c r="A142" s="7">
        <v>2113900</v>
      </c>
      <c r="B142" s="7">
        <v>23701</v>
      </c>
      <c r="C142" s="7" t="s">
        <v>180</v>
      </c>
      <c r="D142" s="7" t="s">
        <v>181</v>
      </c>
      <c r="E142" s="7">
        <v>1</v>
      </c>
      <c r="G142" s="7">
        <v>215</v>
      </c>
      <c r="H142" s="7" t="s">
        <v>5</v>
      </c>
    </row>
    <row r="143" spans="1:8" ht="28.5">
      <c r="A143" s="7">
        <v>2114000</v>
      </c>
      <c r="B143" s="7">
        <v>23702</v>
      </c>
      <c r="C143" s="7" t="s">
        <v>182</v>
      </c>
      <c r="D143" s="7" t="s">
        <v>181</v>
      </c>
      <c r="E143" s="7">
        <v>1</v>
      </c>
      <c r="F143" s="7" t="s">
        <v>183</v>
      </c>
      <c r="G143" s="7">
        <v>329</v>
      </c>
      <c r="H143" s="7" t="s">
        <v>5</v>
      </c>
    </row>
    <row r="144" spans="1:8" ht="14.25">
      <c r="A144" s="7">
        <v>2114100</v>
      </c>
      <c r="B144" s="7">
        <v>23703</v>
      </c>
      <c r="C144" s="7" t="s">
        <v>184</v>
      </c>
      <c r="D144" s="7" t="s">
        <v>181</v>
      </c>
      <c r="E144" s="7">
        <v>1</v>
      </c>
      <c r="F144" s="7" t="s">
        <v>185</v>
      </c>
      <c r="G144" s="7">
        <v>426</v>
      </c>
      <c r="H144" s="7" t="s">
        <v>5</v>
      </c>
    </row>
    <row r="145" spans="1:8" ht="28.5">
      <c r="A145" s="7">
        <v>2114200</v>
      </c>
      <c r="B145" s="7">
        <v>23704</v>
      </c>
      <c r="C145" s="7" t="s">
        <v>186</v>
      </c>
      <c r="D145" s="7" t="s">
        <v>181</v>
      </c>
      <c r="E145" s="7">
        <v>1</v>
      </c>
      <c r="F145" s="7" t="s">
        <v>187</v>
      </c>
      <c r="G145" s="7">
        <v>520</v>
      </c>
      <c r="H145" s="7" t="s">
        <v>5</v>
      </c>
    </row>
    <row r="146" spans="1:8" ht="14.25">
      <c r="A146" s="10">
        <v>2114300</v>
      </c>
      <c r="B146" s="10">
        <v>21569</v>
      </c>
      <c r="C146" s="10" t="s">
        <v>188</v>
      </c>
      <c r="D146" s="10"/>
      <c r="E146" s="10"/>
      <c r="F146" s="10"/>
      <c r="G146" s="10"/>
      <c r="H146" s="10"/>
    </row>
    <row r="147" spans="1:8" ht="14.25">
      <c r="A147" s="7">
        <v>2114400</v>
      </c>
      <c r="B147" s="7">
        <v>21571</v>
      </c>
      <c r="C147" s="7" t="s">
        <v>189</v>
      </c>
      <c r="D147" s="7" t="s">
        <v>28</v>
      </c>
      <c r="E147" s="7">
        <v>1</v>
      </c>
      <c r="G147" s="7">
        <v>97</v>
      </c>
      <c r="H147" s="7" t="s">
        <v>5</v>
      </c>
    </row>
    <row r="148" spans="1:8" ht="28.5">
      <c r="A148" s="7">
        <v>2114500</v>
      </c>
      <c r="B148" s="7">
        <v>21572</v>
      </c>
      <c r="C148" s="7" t="s">
        <v>190</v>
      </c>
      <c r="D148" s="7" t="s">
        <v>28</v>
      </c>
      <c r="E148" s="7">
        <v>1</v>
      </c>
      <c r="G148" s="7">
        <v>46</v>
      </c>
      <c r="H148" s="7" t="s">
        <v>5</v>
      </c>
    </row>
    <row r="149" spans="1:8" ht="14.25">
      <c r="A149" s="7">
        <v>2114600</v>
      </c>
      <c r="B149" s="7">
        <v>21575</v>
      </c>
      <c r="C149" s="7" t="s">
        <v>191</v>
      </c>
      <c r="D149" s="7" t="s">
        <v>28</v>
      </c>
      <c r="E149" s="7">
        <v>1</v>
      </c>
      <c r="G149" s="7">
        <v>117</v>
      </c>
      <c r="H149" s="7" t="s">
        <v>5</v>
      </c>
    </row>
    <row r="150" spans="1:8" ht="14.25">
      <c r="A150" s="7">
        <v>2114700</v>
      </c>
      <c r="B150" s="7">
        <v>21576</v>
      </c>
      <c r="C150" s="7" t="s">
        <v>192</v>
      </c>
      <c r="D150" s="7" t="s">
        <v>28</v>
      </c>
      <c r="E150" s="7">
        <v>1</v>
      </c>
      <c r="G150" s="7">
        <v>139</v>
      </c>
      <c r="H150" s="7" t="s">
        <v>5</v>
      </c>
    </row>
    <row r="151" spans="1:8" ht="14.25">
      <c r="A151" s="7">
        <v>2114800</v>
      </c>
      <c r="B151" s="7">
        <v>21297</v>
      </c>
      <c r="C151" s="7" t="s">
        <v>193</v>
      </c>
      <c r="D151" s="7" t="s">
        <v>28</v>
      </c>
      <c r="E151" s="7">
        <v>1</v>
      </c>
      <c r="G151" s="7">
        <v>84</v>
      </c>
      <c r="H151" s="7" t="s">
        <v>5</v>
      </c>
    </row>
    <row r="152" spans="1:8" ht="14.25">
      <c r="A152" s="10">
        <v>2114900</v>
      </c>
      <c r="B152" s="10">
        <v>21577</v>
      </c>
      <c r="C152" s="10" t="s">
        <v>194</v>
      </c>
      <c r="D152" s="10"/>
      <c r="E152" s="10"/>
      <c r="F152" s="10"/>
      <c r="G152" s="10"/>
      <c r="H152" s="10"/>
    </row>
    <row r="153" spans="1:8" ht="14.25">
      <c r="A153" s="7">
        <v>2115000</v>
      </c>
      <c r="B153" s="7">
        <v>21578</v>
      </c>
      <c r="C153" s="7" t="s">
        <v>195</v>
      </c>
      <c r="D153" s="7" t="s">
        <v>23</v>
      </c>
      <c r="E153" s="7">
        <v>1</v>
      </c>
      <c r="G153" s="7">
        <v>95</v>
      </c>
      <c r="H153" s="7" t="s">
        <v>5</v>
      </c>
    </row>
    <row r="154" spans="1:8" ht="14.25">
      <c r="A154" s="7">
        <v>2115100</v>
      </c>
      <c r="B154" s="7">
        <v>21579</v>
      </c>
      <c r="C154" s="7" t="s">
        <v>196</v>
      </c>
      <c r="D154" s="7" t="s">
        <v>23</v>
      </c>
      <c r="E154" s="7">
        <v>1</v>
      </c>
      <c r="G154" s="7">
        <v>133</v>
      </c>
      <c r="H154" s="7" t="s">
        <v>5</v>
      </c>
    </row>
    <row r="155" spans="1:8" ht="14.25">
      <c r="A155" s="7">
        <v>2115200</v>
      </c>
      <c r="B155" s="7">
        <v>21580</v>
      </c>
      <c r="C155" s="7" t="s">
        <v>197</v>
      </c>
      <c r="D155" s="7" t="s">
        <v>23</v>
      </c>
      <c r="E155" s="7">
        <v>1</v>
      </c>
      <c r="G155" s="7">
        <v>205</v>
      </c>
      <c r="H155" s="7" t="s">
        <v>5</v>
      </c>
    </row>
    <row r="156" spans="1:8" ht="14.25">
      <c r="A156" s="7">
        <v>2115300</v>
      </c>
      <c r="B156" s="7">
        <v>21581</v>
      </c>
      <c r="C156" s="7" t="s">
        <v>198</v>
      </c>
      <c r="D156" s="7" t="s">
        <v>23</v>
      </c>
      <c r="E156" s="7">
        <v>1</v>
      </c>
      <c r="G156" s="7">
        <v>640</v>
      </c>
      <c r="H156" s="7" t="s">
        <v>5</v>
      </c>
    </row>
    <row r="157" spans="1:8" ht="28.5">
      <c r="A157" s="7">
        <v>2115400</v>
      </c>
      <c r="B157" s="7">
        <v>21587</v>
      </c>
      <c r="C157" s="7" t="s">
        <v>199</v>
      </c>
      <c r="D157" s="7" t="s">
        <v>23</v>
      </c>
      <c r="E157" s="7">
        <v>1</v>
      </c>
      <c r="G157" s="7">
        <v>1180</v>
      </c>
      <c r="H157" s="7" t="s">
        <v>5</v>
      </c>
    </row>
    <row r="158" spans="1:8" ht="14.25">
      <c r="A158" s="7">
        <v>2115500</v>
      </c>
      <c r="B158" s="7">
        <v>21582</v>
      </c>
      <c r="C158" s="7" t="s">
        <v>200</v>
      </c>
      <c r="D158" s="7" t="s">
        <v>23</v>
      </c>
      <c r="E158" s="7">
        <v>1</v>
      </c>
      <c r="G158" s="7">
        <v>37.5</v>
      </c>
      <c r="H158" s="7" t="s">
        <v>5</v>
      </c>
    </row>
    <row r="159" spans="1:8" ht="14.25">
      <c r="A159" s="7">
        <v>2115600</v>
      </c>
      <c r="B159" s="7">
        <v>21583</v>
      </c>
      <c r="C159" s="7" t="s">
        <v>201</v>
      </c>
      <c r="D159" s="7" t="s">
        <v>23</v>
      </c>
      <c r="E159" s="7">
        <v>1</v>
      </c>
      <c r="G159" s="7">
        <v>76</v>
      </c>
      <c r="H159" s="7" t="s">
        <v>5</v>
      </c>
    </row>
    <row r="160" spans="1:8" ht="14.25">
      <c r="A160" s="7">
        <v>2115700</v>
      </c>
      <c r="B160" s="7">
        <v>21584</v>
      </c>
      <c r="C160" s="7" t="s">
        <v>202</v>
      </c>
      <c r="D160" s="7" t="s">
        <v>23</v>
      </c>
      <c r="E160" s="7">
        <v>1</v>
      </c>
      <c r="G160" s="7">
        <v>147</v>
      </c>
      <c r="H160" s="7" t="s">
        <v>5</v>
      </c>
    </row>
    <row r="161" spans="1:8" ht="14.25">
      <c r="A161" s="7">
        <v>2115800</v>
      </c>
      <c r="B161" s="7">
        <v>21585</v>
      </c>
      <c r="C161" s="7" t="s">
        <v>203</v>
      </c>
      <c r="D161" s="7" t="s">
        <v>23</v>
      </c>
      <c r="E161" s="7">
        <v>1</v>
      </c>
      <c r="G161" s="7">
        <v>560</v>
      </c>
      <c r="H161" s="7" t="s">
        <v>5</v>
      </c>
    </row>
    <row r="162" spans="1:8" ht="14.25">
      <c r="A162" s="7">
        <v>2115900</v>
      </c>
      <c r="B162" s="7">
        <v>21586</v>
      </c>
      <c r="C162" s="7" t="s">
        <v>204</v>
      </c>
      <c r="D162" s="7" t="s">
        <v>23</v>
      </c>
      <c r="E162" s="7">
        <v>1</v>
      </c>
      <c r="G162" s="7">
        <v>1100</v>
      </c>
      <c r="H162" s="7" t="s">
        <v>5</v>
      </c>
    </row>
    <row r="163" spans="1:8" ht="14.25">
      <c r="A163" s="10">
        <v>2116000</v>
      </c>
      <c r="B163" s="10">
        <v>21030</v>
      </c>
      <c r="C163" s="10" t="s">
        <v>205</v>
      </c>
      <c r="D163" s="10"/>
      <c r="E163" s="10"/>
      <c r="F163" s="10"/>
      <c r="G163" s="10"/>
      <c r="H163" s="10"/>
    </row>
    <row r="164" spans="1:8" ht="14.25">
      <c r="A164" s="7">
        <v>2116100</v>
      </c>
      <c r="B164" s="7">
        <v>21031</v>
      </c>
      <c r="C164" s="7" t="s">
        <v>206</v>
      </c>
      <c r="D164" s="7" t="s">
        <v>28</v>
      </c>
      <c r="E164" s="7">
        <v>1</v>
      </c>
      <c r="F164" s="7" t="s">
        <v>207</v>
      </c>
      <c r="G164" s="7">
        <v>297</v>
      </c>
      <c r="H164" s="7" t="s">
        <v>5</v>
      </c>
    </row>
    <row r="165" spans="1:8" ht="14.25">
      <c r="A165" s="7">
        <v>2116200</v>
      </c>
      <c r="B165" s="7">
        <v>21032</v>
      </c>
      <c r="C165" s="7" t="s">
        <v>206</v>
      </c>
      <c r="D165" s="7" t="s">
        <v>28</v>
      </c>
      <c r="E165" s="7">
        <v>1</v>
      </c>
      <c r="F165" s="7" t="s">
        <v>208</v>
      </c>
      <c r="G165" s="7">
        <v>231</v>
      </c>
      <c r="H165" s="7" t="s">
        <v>5</v>
      </c>
    </row>
    <row r="166" spans="1:8" ht="14.25">
      <c r="A166" s="7">
        <v>2116300</v>
      </c>
      <c r="B166" s="7">
        <v>21033</v>
      </c>
      <c r="C166" s="7" t="s">
        <v>206</v>
      </c>
      <c r="D166" s="7" t="s">
        <v>28</v>
      </c>
      <c r="E166" s="7">
        <v>1</v>
      </c>
      <c r="F166" s="7" t="s">
        <v>209</v>
      </c>
      <c r="G166" s="7">
        <v>175</v>
      </c>
      <c r="H166" s="7" t="s">
        <v>5</v>
      </c>
    </row>
    <row r="167" spans="1:8" ht="28.5">
      <c r="A167" s="7">
        <v>2116400</v>
      </c>
      <c r="B167" s="7">
        <v>21034</v>
      </c>
      <c r="C167" s="7" t="s">
        <v>210</v>
      </c>
      <c r="D167" s="7" t="s">
        <v>28</v>
      </c>
      <c r="E167" s="7">
        <v>1</v>
      </c>
      <c r="F167" s="7" t="s">
        <v>207</v>
      </c>
      <c r="G167" s="7">
        <v>283</v>
      </c>
      <c r="H167" s="7" t="s">
        <v>5</v>
      </c>
    </row>
    <row r="168" spans="1:8" ht="14.25">
      <c r="A168" s="10">
        <v>2116500</v>
      </c>
      <c r="B168" s="10">
        <v>21479</v>
      </c>
      <c r="C168" s="10" t="s">
        <v>211</v>
      </c>
      <c r="D168" s="10"/>
      <c r="E168" s="10"/>
      <c r="F168" s="10"/>
      <c r="G168" s="10"/>
      <c r="H168" s="10"/>
    </row>
    <row r="169" spans="1:8" ht="42.75">
      <c r="A169" s="7">
        <v>2116600</v>
      </c>
      <c r="B169" s="7">
        <v>21480</v>
      </c>
      <c r="C169" s="7" t="s">
        <v>212</v>
      </c>
      <c r="D169" s="7" t="s">
        <v>28</v>
      </c>
      <c r="E169" s="7">
        <v>1</v>
      </c>
      <c r="F169" s="7" t="s">
        <v>213</v>
      </c>
      <c r="G169" s="7">
        <v>109</v>
      </c>
      <c r="H169" s="7" t="s">
        <v>5</v>
      </c>
    </row>
    <row r="170" spans="1:8" ht="14.25">
      <c r="A170" s="7">
        <v>2116700</v>
      </c>
      <c r="B170" s="7">
        <v>21481</v>
      </c>
      <c r="C170" s="7" t="s">
        <v>214</v>
      </c>
      <c r="D170" s="7" t="s">
        <v>28</v>
      </c>
      <c r="E170" s="7">
        <v>1</v>
      </c>
      <c r="F170" s="7" t="s">
        <v>215</v>
      </c>
      <c r="G170" s="7">
        <v>424</v>
      </c>
      <c r="H170" s="7" t="s">
        <v>5</v>
      </c>
    </row>
    <row r="171" spans="1:8" ht="14.25">
      <c r="A171" s="7">
        <v>2116800</v>
      </c>
      <c r="B171" s="7">
        <v>21478</v>
      </c>
      <c r="C171" s="7" t="s">
        <v>216</v>
      </c>
      <c r="D171" s="7" t="s">
        <v>28</v>
      </c>
      <c r="E171" s="7">
        <v>1</v>
      </c>
      <c r="F171" s="7" t="s">
        <v>217</v>
      </c>
      <c r="G171" s="7">
        <v>291</v>
      </c>
      <c r="H171" s="7" t="s">
        <v>5</v>
      </c>
    </row>
    <row r="172" spans="1:8" ht="14.25">
      <c r="A172" s="7">
        <v>2116900</v>
      </c>
      <c r="B172" s="7">
        <v>21482</v>
      </c>
      <c r="C172" s="7" t="s">
        <v>216</v>
      </c>
      <c r="D172" s="7" t="s">
        <v>28</v>
      </c>
      <c r="E172" s="7">
        <v>1</v>
      </c>
      <c r="F172" s="7" t="s">
        <v>218</v>
      </c>
      <c r="G172" s="7">
        <v>351</v>
      </c>
      <c r="H172" s="7" t="s">
        <v>5</v>
      </c>
    </row>
    <row r="173" spans="1:8" ht="14.25">
      <c r="A173" s="7">
        <v>2117000</v>
      </c>
      <c r="B173" s="7">
        <v>21483</v>
      </c>
      <c r="C173" s="7" t="s">
        <v>216</v>
      </c>
      <c r="D173" s="7" t="s">
        <v>28</v>
      </c>
      <c r="E173" s="7">
        <v>1</v>
      </c>
      <c r="F173" s="7" t="s">
        <v>219</v>
      </c>
      <c r="G173" s="7">
        <v>424</v>
      </c>
      <c r="H173" s="7" t="s">
        <v>5</v>
      </c>
    </row>
    <row r="174" spans="1:8" ht="14.25">
      <c r="A174" s="7">
        <v>2117100</v>
      </c>
      <c r="B174" s="7">
        <v>21489</v>
      </c>
      <c r="C174" s="7" t="s">
        <v>220</v>
      </c>
      <c r="D174" s="7" t="s">
        <v>28</v>
      </c>
      <c r="E174" s="7">
        <v>1</v>
      </c>
      <c r="G174" s="7">
        <v>29.5</v>
      </c>
      <c r="H174" s="7" t="s">
        <v>5</v>
      </c>
    </row>
    <row r="175" spans="1:8" ht="14.25">
      <c r="A175" s="7">
        <v>2117200</v>
      </c>
      <c r="B175" s="7">
        <v>21490</v>
      </c>
      <c r="C175" s="7" t="s">
        <v>221</v>
      </c>
      <c r="D175" s="7" t="s">
        <v>28</v>
      </c>
      <c r="E175" s="7">
        <v>1</v>
      </c>
      <c r="G175" s="7">
        <v>29.5</v>
      </c>
      <c r="H175" s="7" t="s">
        <v>5</v>
      </c>
    </row>
    <row r="176" spans="1:8" ht="14.25">
      <c r="A176" s="7">
        <v>2117300</v>
      </c>
      <c r="B176" s="7">
        <v>21491</v>
      </c>
      <c r="C176" s="7" t="s">
        <v>222</v>
      </c>
      <c r="D176" s="7" t="s">
        <v>28</v>
      </c>
      <c r="E176" s="7">
        <v>1</v>
      </c>
      <c r="G176" s="7">
        <v>29.5</v>
      </c>
      <c r="H176" s="7" t="s">
        <v>5</v>
      </c>
    </row>
    <row r="177" spans="1:8" ht="14.25">
      <c r="A177" s="7">
        <v>2117400</v>
      </c>
      <c r="B177" s="7">
        <v>21492</v>
      </c>
      <c r="C177" s="7" t="s">
        <v>223</v>
      </c>
      <c r="D177" s="7" t="s">
        <v>28</v>
      </c>
      <c r="E177" s="7">
        <v>1</v>
      </c>
      <c r="G177" s="7">
        <v>29.5</v>
      </c>
      <c r="H177" s="7" t="s">
        <v>5</v>
      </c>
    </row>
    <row r="178" spans="1:8" ht="14.25">
      <c r="A178" s="7">
        <v>2117500</v>
      </c>
      <c r="B178" s="7">
        <v>21493</v>
      </c>
      <c r="C178" s="7" t="s">
        <v>224</v>
      </c>
      <c r="D178" s="7" t="s">
        <v>28</v>
      </c>
      <c r="E178" s="7">
        <v>1</v>
      </c>
      <c r="G178" s="7">
        <v>29.5</v>
      </c>
      <c r="H178" s="7" t="s">
        <v>5</v>
      </c>
    </row>
    <row r="179" spans="1:8" ht="14.25">
      <c r="A179" s="7">
        <v>2117600</v>
      </c>
      <c r="B179" s="7">
        <v>21494</v>
      </c>
      <c r="C179" s="7" t="s">
        <v>225</v>
      </c>
      <c r="D179" s="7" t="s">
        <v>28</v>
      </c>
      <c r="E179" s="7">
        <v>1</v>
      </c>
      <c r="G179" s="7">
        <v>530</v>
      </c>
      <c r="H179" s="7" t="s">
        <v>5</v>
      </c>
    </row>
    <row r="180" spans="1:8" ht="14.25">
      <c r="A180" s="7">
        <v>2117700</v>
      </c>
      <c r="B180" s="7">
        <v>21477</v>
      </c>
      <c r="C180" s="7" t="s">
        <v>226</v>
      </c>
      <c r="D180" s="7" t="s">
        <v>28</v>
      </c>
      <c r="E180" s="7">
        <v>1</v>
      </c>
      <c r="G180" s="7">
        <v>1230</v>
      </c>
      <c r="H180" s="7" t="s">
        <v>5</v>
      </c>
    </row>
    <row r="181" spans="1:8" ht="14.25">
      <c r="A181" s="10">
        <v>2117800</v>
      </c>
      <c r="B181" s="10">
        <v>21325</v>
      </c>
      <c r="C181" s="10" t="s">
        <v>227</v>
      </c>
      <c r="D181" s="10"/>
      <c r="E181" s="10"/>
      <c r="F181" s="10"/>
      <c r="G181" s="10"/>
      <c r="H181" s="10"/>
    </row>
    <row r="182" spans="1:8" ht="14.25">
      <c r="A182" s="7">
        <v>2117900</v>
      </c>
      <c r="B182" s="7">
        <v>21326</v>
      </c>
      <c r="C182" s="7" t="s">
        <v>228</v>
      </c>
      <c r="D182" s="7" t="s">
        <v>28</v>
      </c>
      <c r="E182" s="7">
        <v>1</v>
      </c>
      <c r="G182" s="7">
        <v>109</v>
      </c>
      <c r="H182" s="7" t="s">
        <v>5</v>
      </c>
    </row>
    <row r="183" spans="1:8" ht="14.25">
      <c r="A183" s="7">
        <v>2118000</v>
      </c>
      <c r="B183" s="7">
        <v>21327</v>
      </c>
      <c r="C183" s="7" t="s">
        <v>229</v>
      </c>
      <c r="D183" s="7" t="s">
        <v>28</v>
      </c>
      <c r="E183" s="7">
        <v>1</v>
      </c>
      <c r="G183" s="7">
        <v>71</v>
      </c>
      <c r="H183" s="7" t="s">
        <v>5</v>
      </c>
    </row>
    <row r="184" spans="1:8" ht="14.25">
      <c r="A184" s="7">
        <v>2118010</v>
      </c>
      <c r="B184" s="7"/>
      <c r="C184" s="7" t="s">
        <v>230</v>
      </c>
      <c r="D184" s="7" t="s">
        <v>28</v>
      </c>
      <c r="E184" s="7">
        <v>1</v>
      </c>
      <c r="G184" s="7">
        <v>225</v>
      </c>
      <c r="H184" s="7" t="s">
        <v>5</v>
      </c>
    </row>
    <row r="185" spans="1:8" ht="14.25">
      <c r="A185" s="7">
        <v>2118100</v>
      </c>
      <c r="B185" s="7">
        <v>21331</v>
      </c>
      <c r="C185" s="7" t="s">
        <v>231</v>
      </c>
      <c r="D185" s="7" t="s">
        <v>28</v>
      </c>
      <c r="E185" s="7">
        <v>1</v>
      </c>
      <c r="G185" s="7">
        <v>71</v>
      </c>
      <c r="H185" s="7" t="s">
        <v>5</v>
      </c>
    </row>
    <row r="186" spans="1:8" ht="14.25">
      <c r="A186" s="7">
        <v>2118200</v>
      </c>
      <c r="B186" s="7">
        <v>21335</v>
      </c>
      <c r="C186" s="7" t="s">
        <v>232</v>
      </c>
      <c r="D186" s="7" t="s">
        <v>28</v>
      </c>
      <c r="E186" s="7">
        <v>1</v>
      </c>
      <c r="G186" s="7">
        <v>13</v>
      </c>
      <c r="H186" s="7" t="s">
        <v>5</v>
      </c>
    </row>
    <row r="187" spans="1:8" ht="14.25">
      <c r="A187" s="7">
        <v>2118300</v>
      </c>
      <c r="B187" s="7">
        <v>21336</v>
      </c>
      <c r="C187" s="7" t="s">
        <v>233</v>
      </c>
      <c r="D187" s="7" t="s">
        <v>28</v>
      </c>
      <c r="E187" s="7">
        <v>1</v>
      </c>
      <c r="G187" s="7">
        <v>177</v>
      </c>
      <c r="H187" s="7" t="s">
        <v>5</v>
      </c>
    </row>
    <row r="188" spans="1:8" ht="14.25">
      <c r="A188" s="7">
        <v>2118400</v>
      </c>
      <c r="B188" s="7">
        <v>21338</v>
      </c>
      <c r="C188" s="7" t="s">
        <v>234</v>
      </c>
      <c r="D188" s="7" t="s">
        <v>28</v>
      </c>
      <c r="E188" s="7">
        <v>1</v>
      </c>
      <c r="G188" s="7">
        <v>286</v>
      </c>
      <c r="H188" s="7" t="s">
        <v>5</v>
      </c>
    </row>
    <row r="189" spans="1:8" ht="28.5">
      <c r="A189" s="7">
        <v>2118500</v>
      </c>
      <c r="B189" s="7">
        <v>21339</v>
      </c>
      <c r="C189" s="7" t="s">
        <v>235</v>
      </c>
      <c r="D189" s="7" t="s">
        <v>28</v>
      </c>
      <c r="E189" s="7">
        <v>1</v>
      </c>
      <c r="G189" s="7">
        <v>71</v>
      </c>
      <c r="H189" s="7" t="s">
        <v>5</v>
      </c>
    </row>
    <row r="190" spans="1:8" ht="28.5">
      <c r="A190" s="7">
        <v>2118600</v>
      </c>
      <c r="B190" s="7">
        <v>21340</v>
      </c>
      <c r="C190" s="7" t="s">
        <v>236</v>
      </c>
      <c r="D190" s="7" t="s">
        <v>28</v>
      </c>
      <c r="E190" s="7">
        <v>1</v>
      </c>
      <c r="G190" s="7">
        <v>67</v>
      </c>
      <c r="H190" s="7" t="s">
        <v>5</v>
      </c>
    </row>
    <row r="191" spans="1:8" ht="28.5">
      <c r="A191" s="7">
        <v>2118700</v>
      </c>
      <c r="B191" s="7">
        <v>21328</v>
      </c>
      <c r="C191" s="7" t="s">
        <v>237</v>
      </c>
      <c r="D191" s="7" t="s">
        <v>28</v>
      </c>
      <c r="E191" s="7">
        <v>1</v>
      </c>
      <c r="G191" s="7">
        <v>36.5</v>
      </c>
      <c r="H191" s="7" t="s">
        <v>5</v>
      </c>
    </row>
    <row r="192" spans="1:8" ht="57">
      <c r="A192" s="7">
        <v>2118800</v>
      </c>
      <c r="B192" s="7">
        <v>21341</v>
      </c>
      <c r="C192" s="7" t="s">
        <v>238</v>
      </c>
      <c r="D192" s="7" t="s">
        <v>28</v>
      </c>
      <c r="E192" s="7">
        <v>1</v>
      </c>
      <c r="F192" s="7" t="s">
        <v>239</v>
      </c>
      <c r="G192" s="7">
        <v>35.5</v>
      </c>
      <c r="H192" s="7" t="s">
        <v>5</v>
      </c>
    </row>
    <row r="193" spans="1:8" ht="14.25">
      <c r="A193" s="7">
        <v>2118900</v>
      </c>
      <c r="B193" s="7">
        <v>21348</v>
      </c>
      <c r="C193" s="7" t="s">
        <v>240</v>
      </c>
      <c r="D193" s="7" t="s">
        <v>28</v>
      </c>
      <c r="E193" s="7">
        <v>1</v>
      </c>
      <c r="G193" s="7">
        <v>380</v>
      </c>
      <c r="H193" s="7" t="s">
        <v>5</v>
      </c>
    </row>
    <row r="194" spans="1:8" ht="14.25">
      <c r="A194" s="7">
        <v>2119000</v>
      </c>
      <c r="B194" s="7">
        <v>21342</v>
      </c>
      <c r="C194" s="7" t="s">
        <v>241</v>
      </c>
      <c r="D194" s="7" t="s">
        <v>28</v>
      </c>
      <c r="E194" s="7">
        <v>1</v>
      </c>
      <c r="G194" s="7">
        <v>154</v>
      </c>
      <c r="H194" s="7" t="s">
        <v>5</v>
      </c>
    </row>
    <row r="195" spans="1:8" ht="14.25">
      <c r="A195" s="7">
        <v>2119100</v>
      </c>
      <c r="B195" s="7">
        <v>21343</v>
      </c>
      <c r="C195" s="7" t="s">
        <v>242</v>
      </c>
      <c r="D195" s="7" t="s">
        <v>28</v>
      </c>
      <c r="E195" s="7">
        <v>1</v>
      </c>
      <c r="G195" s="7">
        <v>364</v>
      </c>
      <c r="H195" s="7" t="s">
        <v>5</v>
      </c>
    </row>
    <row r="196" spans="1:8" ht="14.25">
      <c r="A196" s="7">
        <v>2119200</v>
      </c>
      <c r="B196" s="7">
        <v>21344</v>
      </c>
      <c r="C196" s="7" t="s">
        <v>243</v>
      </c>
      <c r="D196" s="7" t="s">
        <v>28</v>
      </c>
      <c r="E196" s="7">
        <v>1</v>
      </c>
      <c r="G196" s="7">
        <v>143</v>
      </c>
      <c r="H196" s="7" t="s">
        <v>5</v>
      </c>
    </row>
    <row r="197" spans="1:8" ht="28.5">
      <c r="A197" s="7">
        <v>2119300</v>
      </c>
      <c r="B197" s="7">
        <v>21345</v>
      </c>
      <c r="C197" s="7" t="s">
        <v>244</v>
      </c>
      <c r="D197" s="7" t="s">
        <v>28</v>
      </c>
      <c r="E197" s="7">
        <v>1</v>
      </c>
      <c r="G197" s="7">
        <v>41.5</v>
      </c>
      <c r="H197" s="7" t="s">
        <v>5</v>
      </c>
    </row>
    <row r="198" spans="1:8" ht="28.5">
      <c r="A198" s="7">
        <v>2119400</v>
      </c>
      <c r="B198" s="7">
        <v>21346</v>
      </c>
      <c r="C198" s="7" t="s">
        <v>245</v>
      </c>
      <c r="D198" s="7" t="s">
        <v>28</v>
      </c>
      <c r="E198" s="7">
        <v>1</v>
      </c>
      <c r="G198" s="7">
        <v>78</v>
      </c>
      <c r="H198" s="7" t="s">
        <v>5</v>
      </c>
    </row>
    <row r="199" spans="1:8" ht="28.5">
      <c r="A199" s="7">
        <v>2119500</v>
      </c>
      <c r="B199" s="7">
        <v>21347</v>
      </c>
      <c r="C199" s="7" t="s">
        <v>246</v>
      </c>
      <c r="D199" s="7" t="s">
        <v>28</v>
      </c>
      <c r="E199" s="7">
        <v>1</v>
      </c>
      <c r="G199" s="7">
        <v>22</v>
      </c>
      <c r="H199" s="7" t="s">
        <v>5</v>
      </c>
    </row>
    <row r="200" spans="1:8" ht="28.5">
      <c r="A200" s="7">
        <v>2119600</v>
      </c>
      <c r="B200" s="7">
        <v>21671</v>
      </c>
      <c r="C200" s="7" t="s">
        <v>247</v>
      </c>
      <c r="D200" s="7" t="s">
        <v>248</v>
      </c>
      <c r="E200" s="7">
        <v>1</v>
      </c>
      <c r="G200" s="7">
        <v>55</v>
      </c>
      <c r="H200" s="7" t="s">
        <v>5</v>
      </c>
    </row>
    <row r="201" spans="1:8" ht="14.25">
      <c r="A201" s="7">
        <v>2119700</v>
      </c>
      <c r="B201" s="7">
        <v>21677</v>
      </c>
      <c r="C201" s="7" t="s">
        <v>249</v>
      </c>
      <c r="D201" s="7" t="s">
        <v>248</v>
      </c>
      <c r="E201" s="7">
        <v>1</v>
      </c>
      <c r="G201" s="7">
        <v>55</v>
      </c>
      <c r="H201" s="7" t="s">
        <v>5</v>
      </c>
    </row>
    <row r="202" spans="1:8" ht="14.25">
      <c r="A202" s="7">
        <v>2119800</v>
      </c>
      <c r="B202" s="7">
        <v>21574</v>
      </c>
      <c r="C202" s="7" t="s">
        <v>250</v>
      </c>
      <c r="D202" s="7" t="s">
        <v>28</v>
      </c>
      <c r="E202" s="7">
        <v>1</v>
      </c>
      <c r="G202" s="7">
        <v>228</v>
      </c>
      <c r="H202" s="7" t="s">
        <v>5</v>
      </c>
    </row>
    <row r="203" spans="1:8" ht="14.25">
      <c r="A203" s="10">
        <v>2119900</v>
      </c>
      <c r="B203" s="10">
        <v>21589</v>
      </c>
      <c r="C203" s="10" t="s">
        <v>251</v>
      </c>
      <c r="D203" s="10"/>
      <c r="E203" s="10"/>
      <c r="F203" s="10"/>
      <c r="G203" s="10"/>
      <c r="H203" s="10"/>
    </row>
    <row r="204" spans="1:8" ht="14.25">
      <c r="A204" s="7">
        <v>2120000</v>
      </c>
      <c r="B204" s="7">
        <v>21590</v>
      </c>
      <c r="C204" s="7" t="s">
        <v>252</v>
      </c>
      <c r="D204" s="7" t="s">
        <v>28</v>
      </c>
      <c r="E204" s="7">
        <v>1</v>
      </c>
      <c r="F204" s="13">
        <v>36161</v>
      </c>
      <c r="G204" s="7">
        <v>24</v>
      </c>
      <c r="H204" s="7" t="s">
        <v>5</v>
      </c>
    </row>
    <row r="205" spans="1:8" ht="14.25">
      <c r="A205" s="7">
        <v>2120100</v>
      </c>
      <c r="B205" s="7">
        <v>21591</v>
      </c>
      <c r="C205" s="7" t="s">
        <v>252</v>
      </c>
      <c r="D205" s="7" t="s">
        <v>28</v>
      </c>
      <c r="E205" s="7">
        <v>1</v>
      </c>
      <c r="F205" s="7" t="s">
        <v>253</v>
      </c>
      <c r="G205" s="7">
        <v>17.5</v>
      </c>
      <c r="H205" s="7" t="s">
        <v>5</v>
      </c>
    </row>
    <row r="206" spans="1:8" ht="14.25">
      <c r="A206" s="7">
        <v>2120200</v>
      </c>
      <c r="B206" s="7">
        <v>21592</v>
      </c>
      <c r="C206" s="7" t="s">
        <v>254</v>
      </c>
      <c r="D206" s="7" t="s">
        <v>28</v>
      </c>
      <c r="E206" s="7">
        <v>1</v>
      </c>
      <c r="G206" s="7">
        <v>9050</v>
      </c>
      <c r="H206" s="7" t="s">
        <v>5</v>
      </c>
    </row>
    <row r="207" spans="1:8" ht="14.25">
      <c r="A207" s="7">
        <v>2120300</v>
      </c>
      <c r="B207" s="7">
        <v>21412</v>
      </c>
      <c r="C207" s="7" t="s">
        <v>255</v>
      </c>
      <c r="D207" s="7" t="s">
        <v>28</v>
      </c>
      <c r="E207" s="7">
        <v>1</v>
      </c>
      <c r="G207" s="7">
        <v>75</v>
      </c>
      <c r="H207" s="7" t="s">
        <v>5</v>
      </c>
    </row>
    <row r="208" spans="1:8" ht="14.25">
      <c r="A208" s="7">
        <v>2120400</v>
      </c>
      <c r="B208" s="7">
        <v>21414</v>
      </c>
      <c r="C208" s="7" t="s">
        <v>256</v>
      </c>
      <c r="D208" s="7" t="s">
        <v>28</v>
      </c>
      <c r="E208" s="7">
        <v>1</v>
      </c>
      <c r="G208" s="7">
        <v>68</v>
      </c>
      <c r="H208" s="7" t="s">
        <v>5</v>
      </c>
    </row>
    <row r="209" spans="1:8" ht="14.25">
      <c r="A209" s="10">
        <v>2120500</v>
      </c>
      <c r="B209" s="10">
        <v>21360</v>
      </c>
      <c r="C209" s="10" t="s">
        <v>257</v>
      </c>
      <c r="D209" s="10"/>
      <c r="E209" s="10"/>
      <c r="F209" s="10"/>
      <c r="G209" s="10"/>
      <c r="H209" s="10"/>
    </row>
    <row r="210" spans="1:8" ht="14.25">
      <c r="A210" s="7">
        <v>2120600</v>
      </c>
      <c r="B210" s="7">
        <v>21361</v>
      </c>
      <c r="C210" s="7" t="s">
        <v>258</v>
      </c>
      <c r="D210" s="7" t="s">
        <v>28</v>
      </c>
      <c r="E210" s="7">
        <v>1</v>
      </c>
      <c r="F210" s="7" t="s">
        <v>259</v>
      </c>
      <c r="G210" s="7">
        <v>289</v>
      </c>
      <c r="H210" s="7" t="s">
        <v>5</v>
      </c>
    </row>
    <row r="211" spans="1:8" ht="14.25">
      <c r="A211" s="7">
        <v>2120700</v>
      </c>
      <c r="B211" s="7">
        <v>21362</v>
      </c>
      <c r="C211" s="7" t="s">
        <v>260</v>
      </c>
      <c r="D211" s="7" t="s">
        <v>28</v>
      </c>
      <c r="E211" s="7">
        <v>1</v>
      </c>
      <c r="G211" s="7">
        <v>185</v>
      </c>
      <c r="H211" s="7" t="s">
        <v>5</v>
      </c>
    </row>
    <row r="212" spans="1:8" ht="28.5">
      <c r="A212" s="7">
        <v>2120800</v>
      </c>
      <c r="B212" s="7">
        <v>21363</v>
      </c>
      <c r="C212" s="7" t="s">
        <v>261</v>
      </c>
      <c r="D212" s="7" t="s">
        <v>28</v>
      </c>
      <c r="E212" s="7">
        <v>1</v>
      </c>
      <c r="G212" s="7">
        <v>72</v>
      </c>
      <c r="H212" s="7" t="s">
        <v>5</v>
      </c>
    </row>
    <row r="213" spans="1:8" ht="28.5">
      <c r="A213" s="7">
        <v>2120900</v>
      </c>
      <c r="B213" s="7">
        <v>21364</v>
      </c>
      <c r="C213" s="7" t="s">
        <v>262</v>
      </c>
      <c r="D213" s="7" t="s">
        <v>28</v>
      </c>
      <c r="E213" s="7">
        <v>1</v>
      </c>
      <c r="G213" s="7">
        <v>44</v>
      </c>
      <c r="H213" s="7" t="s">
        <v>5</v>
      </c>
    </row>
    <row r="214" spans="1:8" ht="14.25">
      <c r="A214" s="7">
        <v>2121000</v>
      </c>
      <c r="B214" s="7">
        <v>21377</v>
      </c>
      <c r="C214" s="7" t="s">
        <v>263</v>
      </c>
      <c r="D214" s="7" t="s">
        <v>28</v>
      </c>
      <c r="E214" s="7">
        <v>1</v>
      </c>
      <c r="G214" s="7">
        <v>26</v>
      </c>
      <c r="H214" s="7" t="s">
        <v>5</v>
      </c>
    </row>
    <row r="215" spans="1:8" ht="14.25">
      <c r="A215" s="7">
        <v>2121100</v>
      </c>
      <c r="B215" s="7">
        <v>21365</v>
      </c>
      <c r="C215" s="7" t="s">
        <v>264</v>
      </c>
      <c r="D215" s="7" t="s">
        <v>28</v>
      </c>
      <c r="E215" s="7">
        <v>1</v>
      </c>
      <c r="F215" s="7" t="s">
        <v>265</v>
      </c>
      <c r="G215" s="7">
        <v>20.5</v>
      </c>
      <c r="H215" s="7" t="s">
        <v>5</v>
      </c>
    </row>
    <row r="216" spans="1:8" ht="14.25">
      <c r="A216" s="7">
        <v>2121200</v>
      </c>
      <c r="B216" s="7">
        <v>21366</v>
      </c>
      <c r="C216" s="7" t="s">
        <v>266</v>
      </c>
      <c r="D216" s="7" t="s">
        <v>28</v>
      </c>
      <c r="E216" s="7">
        <v>1</v>
      </c>
      <c r="G216" s="7">
        <v>41.5</v>
      </c>
      <c r="H216" s="7" t="s">
        <v>5</v>
      </c>
    </row>
    <row r="217" spans="1:8" ht="14.25">
      <c r="A217" s="7">
        <v>2121300</v>
      </c>
      <c r="B217" s="7">
        <v>21367</v>
      </c>
      <c r="C217" s="7" t="s">
        <v>267</v>
      </c>
      <c r="D217" s="7" t="s">
        <v>28</v>
      </c>
      <c r="E217" s="7">
        <v>1</v>
      </c>
      <c r="G217" s="7">
        <v>59</v>
      </c>
      <c r="H217" s="7" t="s">
        <v>5</v>
      </c>
    </row>
    <row r="218" spans="1:8" ht="14.25">
      <c r="A218" s="7">
        <v>2121310</v>
      </c>
      <c r="B218" s="7"/>
      <c r="C218" s="7" t="s">
        <v>268</v>
      </c>
      <c r="D218" s="7" t="s">
        <v>28</v>
      </c>
      <c r="E218" s="7">
        <v>1</v>
      </c>
      <c r="G218" s="7">
        <v>23</v>
      </c>
      <c r="H218" s="7" t="s">
        <v>5</v>
      </c>
    </row>
    <row r="219" spans="1:8" ht="14.25">
      <c r="A219" s="7">
        <v>2121320</v>
      </c>
      <c r="B219" s="7"/>
      <c r="C219" s="7" t="s">
        <v>269</v>
      </c>
      <c r="D219" s="7" t="s">
        <v>28</v>
      </c>
      <c r="E219" s="7">
        <v>1</v>
      </c>
      <c r="G219" s="7">
        <v>0</v>
      </c>
      <c r="H219" s="7" t="s">
        <v>5</v>
      </c>
    </row>
    <row r="220" spans="1:8" ht="71.25">
      <c r="A220" s="7">
        <v>2121400</v>
      </c>
      <c r="B220" s="7">
        <v>21379</v>
      </c>
      <c r="C220" s="7" t="s">
        <v>270</v>
      </c>
      <c r="D220" s="7" t="s">
        <v>28</v>
      </c>
      <c r="E220" s="7">
        <v>1</v>
      </c>
      <c r="F220" s="7" t="s">
        <v>271</v>
      </c>
      <c r="G220" s="7">
        <v>175</v>
      </c>
      <c r="H220" s="7" t="s">
        <v>5</v>
      </c>
    </row>
    <row r="221" spans="1:8" ht="14.25">
      <c r="A221" s="7">
        <v>2121500</v>
      </c>
      <c r="B221" s="7">
        <v>21368</v>
      </c>
      <c r="C221" s="7" t="s">
        <v>272</v>
      </c>
      <c r="D221" s="7" t="s">
        <v>28</v>
      </c>
      <c r="E221" s="7">
        <v>1</v>
      </c>
      <c r="F221" s="7" t="s">
        <v>273</v>
      </c>
      <c r="G221" s="7">
        <v>256</v>
      </c>
      <c r="H221" s="7" t="s">
        <v>5</v>
      </c>
    </row>
    <row r="222" spans="1:8" ht="14.25">
      <c r="A222" s="7">
        <v>2121600</v>
      </c>
      <c r="B222" s="7">
        <v>21369</v>
      </c>
      <c r="C222" s="7" t="s">
        <v>272</v>
      </c>
      <c r="D222" s="7" t="s">
        <v>28</v>
      </c>
      <c r="E222" s="7">
        <v>1</v>
      </c>
      <c r="F222" s="7" t="s">
        <v>274</v>
      </c>
      <c r="G222" s="7">
        <v>231</v>
      </c>
      <c r="H222" s="7" t="s">
        <v>5</v>
      </c>
    </row>
    <row r="223" spans="1:8" ht="14.25">
      <c r="A223" s="7">
        <v>2121700</v>
      </c>
      <c r="B223" s="7">
        <v>21370</v>
      </c>
      <c r="C223" s="7" t="s">
        <v>272</v>
      </c>
      <c r="D223" s="7" t="s">
        <v>28</v>
      </c>
      <c r="E223" s="7">
        <v>1</v>
      </c>
      <c r="F223" s="7" t="s">
        <v>275</v>
      </c>
      <c r="G223" s="7">
        <v>216</v>
      </c>
      <c r="H223" s="7" t="s">
        <v>5</v>
      </c>
    </row>
    <row r="224" spans="1:8" ht="14.25">
      <c r="A224" s="7">
        <v>2121800</v>
      </c>
      <c r="B224" s="7">
        <v>21371</v>
      </c>
      <c r="C224" s="7" t="s">
        <v>272</v>
      </c>
      <c r="D224" s="7" t="s">
        <v>28</v>
      </c>
      <c r="E224" s="7">
        <v>1</v>
      </c>
      <c r="F224" s="7" t="s">
        <v>276</v>
      </c>
      <c r="G224" s="7">
        <v>206</v>
      </c>
      <c r="H224" s="7" t="s">
        <v>5</v>
      </c>
    </row>
    <row r="225" spans="1:8" ht="14.25">
      <c r="A225" s="7">
        <v>2121900</v>
      </c>
      <c r="B225" s="7">
        <v>21372</v>
      </c>
      <c r="C225" s="7" t="s">
        <v>277</v>
      </c>
      <c r="D225" s="7" t="s">
        <v>28</v>
      </c>
      <c r="E225" s="7">
        <v>1</v>
      </c>
      <c r="F225" s="7" t="s">
        <v>273</v>
      </c>
      <c r="G225" s="7">
        <v>293</v>
      </c>
      <c r="H225" s="7" t="s">
        <v>5</v>
      </c>
    </row>
    <row r="226" spans="1:8" ht="14.25">
      <c r="A226" s="7">
        <v>2122000</v>
      </c>
      <c r="B226" s="7">
        <v>21373</v>
      </c>
      <c r="C226" s="7" t="s">
        <v>277</v>
      </c>
      <c r="D226" s="7" t="s">
        <v>28</v>
      </c>
      <c r="E226" s="7">
        <v>1</v>
      </c>
      <c r="F226" s="7" t="s">
        <v>274</v>
      </c>
      <c r="G226" s="7">
        <v>268</v>
      </c>
      <c r="H226" s="7" t="s">
        <v>5</v>
      </c>
    </row>
    <row r="227" spans="1:8" ht="14.25">
      <c r="A227" s="7">
        <v>2122100</v>
      </c>
      <c r="B227" s="7">
        <v>21374</v>
      </c>
      <c r="C227" s="7" t="s">
        <v>277</v>
      </c>
      <c r="D227" s="7" t="s">
        <v>28</v>
      </c>
      <c r="E227" s="7">
        <v>1</v>
      </c>
      <c r="F227" s="7" t="s">
        <v>275</v>
      </c>
      <c r="G227" s="7">
        <v>246</v>
      </c>
      <c r="H227" s="7" t="s">
        <v>5</v>
      </c>
    </row>
    <row r="228" spans="1:8" ht="14.25">
      <c r="A228" s="7">
        <v>2122200</v>
      </c>
      <c r="B228" s="7">
        <v>21375</v>
      </c>
      <c r="C228" s="7" t="s">
        <v>277</v>
      </c>
      <c r="D228" s="7" t="s">
        <v>28</v>
      </c>
      <c r="E228" s="7">
        <v>1</v>
      </c>
      <c r="F228" s="7" t="s">
        <v>276</v>
      </c>
      <c r="G228" s="7">
        <v>236</v>
      </c>
      <c r="H228" s="7" t="s">
        <v>5</v>
      </c>
    </row>
    <row r="229" spans="1:8" ht="14.25">
      <c r="A229" s="7">
        <v>2122300</v>
      </c>
      <c r="B229" s="7">
        <v>21376</v>
      </c>
      <c r="C229" s="7" t="s">
        <v>278</v>
      </c>
      <c r="D229" s="7" t="s">
        <v>28</v>
      </c>
      <c r="E229" s="7">
        <v>1</v>
      </c>
      <c r="G229" s="7">
        <v>17.5</v>
      </c>
      <c r="H229" s="7" t="s">
        <v>5</v>
      </c>
    </row>
    <row r="230" spans="1:8" ht="28.5">
      <c r="A230" s="7">
        <v>2122400</v>
      </c>
      <c r="B230" s="7">
        <v>21378</v>
      </c>
      <c r="C230" s="7" t="s">
        <v>279</v>
      </c>
      <c r="D230" s="7" t="s">
        <v>28</v>
      </c>
      <c r="E230" s="7">
        <v>1</v>
      </c>
      <c r="G230" s="7">
        <v>29.5</v>
      </c>
      <c r="H230" s="7" t="s">
        <v>5</v>
      </c>
    </row>
    <row r="231" spans="1:8" ht="14.25">
      <c r="A231" s="7">
        <v>2122500</v>
      </c>
      <c r="B231" s="7">
        <v>21413</v>
      </c>
      <c r="C231" s="7" t="s">
        <v>280</v>
      </c>
      <c r="D231" s="7" t="s">
        <v>28</v>
      </c>
      <c r="E231" s="7">
        <v>1</v>
      </c>
      <c r="G231" s="7">
        <v>41</v>
      </c>
      <c r="H231" s="7" t="s">
        <v>5</v>
      </c>
    </row>
    <row r="232" spans="1:8" ht="28.5">
      <c r="A232" s="7">
        <v>2122600</v>
      </c>
      <c r="B232" s="7">
        <v>21411</v>
      </c>
      <c r="C232" s="7" t="s">
        <v>281</v>
      </c>
      <c r="D232" s="7" t="s">
        <v>28</v>
      </c>
      <c r="E232" s="7">
        <v>1</v>
      </c>
      <c r="G232" s="7">
        <v>25</v>
      </c>
      <c r="H232" s="7" t="s">
        <v>5</v>
      </c>
    </row>
    <row r="233" spans="1:8" ht="28.5">
      <c r="A233" s="7">
        <v>2122700</v>
      </c>
      <c r="B233" s="7">
        <v>21415</v>
      </c>
      <c r="C233" s="7" t="s">
        <v>282</v>
      </c>
      <c r="D233" s="7" t="s">
        <v>28</v>
      </c>
      <c r="E233" s="7">
        <v>1</v>
      </c>
      <c r="G233" s="7">
        <v>197</v>
      </c>
      <c r="H233" s="7" t="s">
        <v>5</v>
      </c>
    </row>
    <row r="234" spans="1:8" ht="14.25">
      <c r="A234" s="10">
        <v>2122800</v>
      </c>
      <c r="B234" s="10">
        <v>21656</v>
      </c>
      <c r="C234" s="10" t="s">
        <v>283</v>
      </c>
      <c r="D234" s="10"/>
      <c r="E234" s="10"/>
      <c r="F234" s="10"/>
      <c r="G234" s="10"/>
      <c r="H234" s="10"/>
    </row>
    <row r="235" spans="1:8" ht="14.25">
      <c r="A235" s="7">
        <v>2122810</v>
      </c>
      <c r="B235" s="7"/>
      <c r="C235" s="7" t="s">
        <v>284</v>
      </c>
      <c r="D235" s="7" t="s">
        <v>28</v>
      </c>
      <c r="E235" s="7">
        <v>1</v>
      </c>
      <c r="G235" s="7">
        <v>28</v>
      </c>
      <c r="H235" s="7" t="s">
        <v>5</v>
      </c>
    </row>
    <row r="236" spans="1:8" ht="14.25">
      <c r="A236" s="7">
        <v>2122900</v>
      </c>
      <c r="B236" s="7">
        <v>21657</v>
      </c>
      <c r="C236" s="7" t="s">
        <v>285</v>
      </c>
      <c r="D236" s="7" t="s">
        <v>28</v>
      </c>
      <c r="E236" s="7">
        <v>1</v>
      </c>
      <c r="G236" s="7">
        <v>71</v>
      </c>
      <c r="H236" s="7" t="s">
        <v>5</v>
      </c>
    </row>
    <row r="237" spans="1:8" ht="14.25">
      <c r="A237" s="7">
        <v>2123000</v>
      </c>
      <c r="B237" s="7">
        <v>21658</v>
      </c>
      <c r="C237" s="7" t="s">
        <v>286</v>
      </c>
      <c r="D237" s="7" t="s">
        <v>28</v>
      </c>
      <c r="E237" s="7">
        <v>1</v>
      </c>
      <c r="G237" s="7">
        <v>71</v>
      </c>
      <c r="H237" s="7" t="s">
        <v>5</v>
      </c>
    </row>
    <row r="238" spans="1:8" ht="14.25">
      <c r="A238" s="7">
        <v>2123100</v>
      </c>
      <c r="B238" s="7">
        <v>21659</v>
      </c>
      <c r="C238" s="7" t="s">
        <v>287</v>
      </c>
      <c r="D238" s="7" t="s">
        <v>28</v>
      </c>
      <c r="E238" s="7">
        <v>1</v>
      </c>
      <c r="G238" s="7">
        <v>71</v>
      </c>
      <c r="H238" s="7" t="s">
        <v>5</v>
      </c>
    </row>
    <row r="239" spans="1:8" ht="14.25">
      <c r="A239" s="7">
        <v>2123200</v>
      </c>
      <c r="B239" s="7">
        <v>21660</v>
      </c>
      <c r="C239" s="7" t="s">
        <v>288</v>
      </c>
      <c r="D239" s="7" t="s">
        <v>28</v>
      </c>
      <c r="E239" s="7">
        <v>1</v>
      </c>
      <c r="G239" s="7">
        <v>71</v>
      </c>
      <c r="H239" s="7" t="s">
        <v>5</v>
      </c>
    </row>
    <row r="240" spans="1:8" ht="14.25">
      <c r="A240" s="7">
        <v>2123300</v>
      </c>
      <c r="B240" s="7">
        <v>21661</v>
      </c>
      <c r="C240" s="7" t="s">
        <v>289</v>
      </c>
      <c r="D240" s="7" t="s">
        <v>28</v>
      </c>
      <c r="E240" s="7">
        <v>1</v>
      </c>
      <c r="G240" s="7">
        <v>121</v>
      </c>
      <c r="H240" s="7" t="s">
        <v>5</v>
      </c>
    </row>
    <row r="241" spans="1:8" ht="14.25">
      <c r="A241" s="7">
        <v>2123400</v>
      </c>
      <c r="B241" s="7">
        <v>21662</v>
      </c>
      <c r="C241" s="7" t="s">
        <v>290</v>
      </c>
      <c r="D241" s="7" t="s">
        <v>28</v>
      </c>
      <c r="E241" s="7">
        <v>1</v>
      </c>
      <c r="G241" s="7">
        <v>71</v>
      </c>
      <c r="H241" s="7" t="s">
        <v>5</v>
      </c>
    </row>
    <row r="242" spans="1:8" ht="28.5">
      <c r="A242" s="7">
        <v>2123500</v>
      </c>
      <c r="B242" s="7">
        <v>21663</v>
      </c>
      <c r="C242" s="7" t="s">
        <v>291</v>
      </c>
      <c r="D242" s="7" t="s">
        <v>28</v>
      </c>
      <c r="E242" s="7">
        <v>1</v>
      </c>
      <c r="G242" s="7">
        <v>306</v>
      </c>
      <c r="H242" s="7" t="s">
        <v>5</v>
      </c>
    </row>
    <row r="243" spans="1:8" ht="28.5">
      <c r="A243" s="7">
        <v>2123600</v>
      </c>
      <c r="B243" s="7">
        <v>21664</v>
      </c>
      <c r="C243" s="7" t="s">
        <v>292</v>
      </c>
      <c r="D243" s="7" t="s">
        <v>28</v>
      </c>
      <c r="E243" s="7">
        <v>1</v>
      </c>
      <c r="G243" s="7">
        <v>185</v>
      </c>
      <c r="H243" s="7" t="s">
        <v>5</v>
      </c>
    </row>
    <row r="244" spans="1:8" ht="28.5">
      <c r="A244" s="7">
        <v>2123700</v>
      </c>
      <c r="B244" s="7">
        <v>21665</v>
      </c>
      <c r="C244" s="7" t="s">
        <v>293</v>
      </c>
      <c r="D244" s="7" t="s">
        <v>28</v>
      </c>
      <c r="E244" s="7">
        <v>1</v>
      </c>
      <c r="G244" s="7">
        <v>185</v>
      </c>
      <c r="H244" s="7" t="s">
        <v>5</v>
      </c>
    </row>
    <row r="245" spans="1:8" ht="28.5">
      <c r="A245" s="7">
        <v>2123800</v>
      </c>
      <c r="B245" s="7">
        <v>21666</v>
      </c>
      <c r="C245" s="7" t="s">
        <v>294</v>
      </c>
      <c r="D245" s="7" t="s">
        <v>28</v>
      </c>
      <c r="E245" s="7">
        <v>1</v>
      </c>
      <c r="G245" s="7">
        <v>185</v>
      </c>
      <c r="H245" s="7" t="s">
        <v>5</v>
      </c>
    </row>
    <row r="246" spans="1:8" ht="14.25">
      <c r="A246" s="10">
        <v>2123900</v>
      </c>
      <c r="B246" s="10">
        <v>21545</v>
      </c>
      <c r="C246" s="10" t="s">
        <v>295</v>
      </c>
      <c r="D246" s="10"/>
      <c r="E246" s="10"/>
      <c r="F246" s="10"/>
      <c r="G246" s="10"/>
      <c r="H246" s="10"/>
    </row>
    <row r="247" spans="1:8" ht="128.25">
      <c r="A247" s="7">
        <v>2124000</v>
      </c>
      <c r="B247" s="7">
        <v>21546</v>
      </c>
      <c r="C247" s="7" t="s">
        <v>296</v>
      </c>
      <c r="D247" s="7" t="s">
        <v>28</v>
      </c>
      <c r="E247" s="7">
        <v>1</v>
      </c>
      <c r="F247" s="7" t="s">
        <v>297</v>
      </c>
      <c r="G247" s="7">
        <v>62</v>
      </c>
      <c r="H247" s="7" t="s">
        <v>5</v>
      </c>
    </row>
    <row r="248" spans="1:8" ht="14.25">
      <c r="A248" s="7">
        <v>2124100</v>
      </c>
      <c r="B248" s="7">
        <v>21547</v>
      </c>
      <c r="C248" s="7" t="s">
        <v>298</v>
      </c>
      <c r="D248" s="7" t="s">
        <v>28</v>
      </c>
      <c r="E248" s="7">
        <v>1</v>
      </c>
      <c r="G248" s="7">
        <v>294</v>
      </c>
      <c r="H248" s="7" t="s">
        <v>5</v>
      </c>
    </row>
    <row r="249" spans="1:8" ht="14.25">
      <c r="A249" s="7">
        <v>2124200</v>
      </c>
      <c r="B249" s="7">
        <v>23610</v>
      </c>
      <c r="C249" s="7" t="s">
        <v>299</v>
      </c>
      <c r="D249" s="7" t="s">
        <v>28</v>
      </c>
      <c r="E249" s="7">
        <v>1</v>
      </c>
      <c r="G249" s="7">
        <v>199</v>
      </c>
      <c r="H249" s="7" t="s">
        <v>5</v>
      </c>
    </row>
    <row r="250" spans="1:8" ht="14.25">
      <c r="A250" s="7">
        <v>2124300</v>
      </c>
      <c r="B250" s="7">
        <v>21548</v>
      </c>
      <c r="C250" s="7" t="s">
        <v>300</v>
      </c>
      <c r="D250" s="7" t="s">
        <v>28</v>
      </c>
      <c r="E250" s="7">
        <v>1</v>
      </c>
      <c r="G250" s="7">
        <v>1390</v>
      </c>
      <c r="H250" s="7" t="s">
        <v>5</v>
      </c>
    </row>
    <row r="251" spans="1:8" ht="14.25">
      <c r="A251" s="7">
        <v>2124400</v>
      </c>
      <c r="B251" s="7">
        <v>21549</v>
      </c>
      <c r="C251" s="7" t="s">
        <v>301</v>
      </c>
      <c r="D251" s="7" t="s">
        <v>28</v>
      </c>
      <c r="E251" s="7">
        <v>1</v>
      </c>
      <c r="G251" s="7">
        <v>328</v>
      </c>
      <c r="H251" s="7" t="s">
        <v>5</v>
      </c>
    </row>
    <row r="252" spans="1:8" ht="14.25">
      <c r="A252" s="7">
        <v>2124500</v>
      </c>
      <c r="B252" s="7">
        <v>24046</v>
      </c>
      <c r="C252" s="7" t="s">
        <v>302</v>
      </c>
      <c r="D252" s="7" t="s">
        <v>28</v>
      </c>
      <c r="E252" s="7">
        <v>1</v>
      </c>
      <c r="G252" s="7">
        <v>364</v>
      </c>
      <c r="H252" s="7" t="s">
        <v>5</v>
      </c>
    </row>
    <row r="253" spans="1:8" ht="28.5">
      <c r="A253" s="7">
        <v>2124600</v>
      </c>
      <c r="B253" s="7">
        <v>21550</v>
      </c>
      <c r="C253" s="7" t="s">
        <v>303</v>
      </c>
      <c r="D253" s="7" t="s">
        <v>28</v>
      </c>
      <c r="E253" s="7">
        <v>1</v>
      </c>
      <c r="G253" s="7">
        <v>101</v>
      </c>
      <c r="H253" s="7" t="s">
        <v>5</v>
      </c>
    </row>
    <row r="254" spans="1:8" ht="14.25">
      <c r="A254" s="10">
        <v>2124700</v>
      </c>
      <c r="B254" s="10">
        <v>21551</v>
      </c>
      <c r="C254" s="10" t="s">
        <v>304</v>
      </c>
      <c r="D254" s="10"/>
      <c r="E254" s="10"/>
      <c r="F254" s="10"/>
      <c r="G254" s="10"/>
      <c r="H254" s="10"/>
    </row>
    <row r="255" spans="1:8" ht="14.25">
      <c r="A255" s="7">
        <v>2124800</v>
      </c>
      <c r="B255" s="7">
        <v>21552</v>
      </c>
      <c r="C255" s="7" t="s">
        <v>305</v>
      </c>
      <c r="D255" s="7" t="s">
        <v>28</v>
      </c>
      <c r="E255" s="7">
        <v>1</v>
      </c>
      <c r="G255" s="7">
        <v>71</v>
      </c>
      <c r="H255" s="7" t="s">
        <v>5</v>
      </c>
    </row>
    <row r="256" spans="1:8" ht="14.25">
      <c r="A256" s="7">
        <v>2124900</v>
      </c>
      <c r="B256" s="7">
        <v>21555</v>
      </c>
      <c r="C256" s="7" t="s">
        <v>306</v>
      </c>
      <c r="D256" s="7" t="s">
        <v>28</v>
      </c>
      <c r="E256" s="7">
        <v>1</v>
      </c>
      <c r="G256" s="7">
        <v>71</v>
      </c>
      <c r="H256" s="7" t="s">
        <v>5</v>
      </c>
    </row>
    <row r="257" spans="1:8" ht="28.5">
      <c r="A257" s="7">
        <v>2125000</v>
      </c>
      <c r="B257" s="7">
        <v>23500</v>
      </c>
      <c r="C257" s="7" t="s">
        <v>307</v>
      </c>
      <c r="D257" s="7" t="s">
        <v>28</v>
      </c>
      <c r="E257" s="7">
        <v>1</v>
      </c>
      <c r="F257" s="7" t="s">
        <v>308</v>
      </c>
      <c r="G257" s="7">
        <v>131</v>
      </c>
      <c r="H257" s="7" t="s">
        <v>5</v>
      </c>
    </row>
    <row r="258" spans="1:8" ht="28.5">
      <c r="A258" s="7">
        <v>2125100</v>
      </c>
      <c r="B258" s="7">
        <v>23523</v>
      </c>
      <c r="C258" s="7" t="s">
        <v>309</v>
      </c>
      <c r="D258" s="7" t="s">
        <v>28</v>
      </c>
      <c r="E258" s="7">
        <v>1</v>
      </c>
      <c r="F258" s="7" t="s">
        <v>310</v>
      </c>
      <c r="G258" s="7">
        <v>319</v>
      </c>
      <c r="H258" s="7" t="s">
        <v>5</v>
      </c>
    </row>
    <row r="259" spans="1:8" ht="28.5">
      <c r="A259" s="7">
        <v>2125200</v>
      </c>
      <c r="B259" s="7">
        <v>23524</v>
      </c>
      <c r="C259" s="7" t="s">
        <v>309</v>
      </c>
      <c r="D259" s="7" t="s">
        <v>28</v>
      </c>
      <c r="E259" s="7">
        <v>1</v>
      </c>
      <c r="F259" s="7" t="s">
        <v>311</v>
      </c>
      <c r="G259" s="7">
        <v>600</v>
      </c>
      <c r="H259" s="7" t="s">
        <v>5</v>
      </c>
    </row>
    <row r="260" spans="1:8" ht="28.5">
      <c r="A260" s="7">
        <v>2125300</v>
      </c>
      <c r="B260" s="7">
        <v>23525</v>
      </c>
      <c r="C260" s="7" t="s">
        <v>309</v>
      </c>
      <c r="D260" s="7" t="s">
        <v>28</v>
      </c>
      <c r="E260" s="7">
        <v>1</v>
      </c>
      <c r="F260" s="7" t="s">
        <v>312</v>
      </c>
      <c r="G260" s="7">
        <v>1410</v>
      </c>
      <c r="H260" s="7" t="s">
        <v>5</v>
      </c>
    </row>
    <row r="261" spans="1:8" ht="42.75">
      <c r="A261" s="7">
        <v>2125400</v>
      </c>
      <c r="B261" s="7">
        <v>23503</v>
      </c>
      <c r="C261" s="7" t="s">
        <v>313</v>
      </c>
      <c r="D261" s="7" t="s">
        <v>28</v>
      </c>
      <c r="E261" s="7">
        <v>1</v>
      </c>
      <c r="F261" s="7" t="s">
        <v>314</v>
      </c>
      <c r="G261" s="7">
        <v>151</v>
      </c>
      <c r="H261" s="7" t="s">
        <v>5</v>
      </c>
    </row>
    <row r="262" spans="1:8" ht="28.5">
      <c r="A262" s="7">
        <v>2125500</v>
      </c>
      <c r="B262" s="7">
        <v>23504</v>
      </c>
      <c r="C262" s="7" t="s">
        <v>315</v>
      </c>
      <c r="D262" s="7" t="s">
        <v>28</v>
      </c>
      <c r="E262" s="7">
        <v>1</v>
      </c>
      <c r="F262" s="7" t="s">
        <v>316</v>
      </c>
      <c r="G262" s="7">
        <v>225</v>
      </c>
      <c r="H262" s="7" t="s">
        <v>5</v>
      </c>
    </row>
    <row r="263" spans="1:8" ht="14.25">
      <c r="A263" s="7">
        <v>2125600</v>
      </c>
      <c r="B263" s="7">
        <v>23505</v>
      </c>
      <c r="C263" s="7" t="s">
        <v>317</v>
      </c>
      <c r="D263" s="7" t="s">
        <v>28</v>
      </c>
      <c r="E263" s="7">
        <v>1</v>
      </c>
      <c r="G263" s="7">
        <v>128</v>
      </c>
      <c r="H263" s="7" t="s">
        <v>5</v>
      </c>
    </row>
    <row r="264" spans="1:8" ht="14.25">
      <c r="A264" s="7">
        <v>2125700</v>
      </c>
      <c r="B264" s="7">
        <v>23506</v>
      </c>
      <c r="C264" s="7" t="s">
        <v>318</v>
      </c>
      <c r="D264" s="7" t="s">
        <v>28</v>
      </c>
      <c r="E264" s="7">
        <v>1</v>
      </c>
      <c r="G264" s="7">
        <v>166</v>
      </c>
      <c r="H264" s="7" t="s">
        <v>5</v>
      </c>
    </row>
    <row r="265" spans="1:8" ht="14.25">
      <c r="A265" s="7">
        <v>2125800</v>
      </c>
      <c r="B265" s="7">
        <v>23509</v>
      </c>
      <c r="C265" s="7" t="s">
        <v>319</v>
      </c>
      <c r="D265" s="7" t="s">
        <v>28</v>
      </c>
      <c r="E265" s="7">
        <v>1</v>
      </c>
      <c r="G265" s="7">
        <v>88</v>
      </c>
      <c r="H265" s="7" t="s">
        <v>5</v>
      </c>
    </row>
    <row r="266" spans="1:8" ht="14.25">
      <c r="A266" s="7">
        <v>2125900</v>
      </c>
      <c r="B266" s="7">
        <v>21562</v>
      </c>
      <c r="C266" s="7" t="s">
        <v>320</v>
      </c>
      <c r="D266" s="7" t="s">
        <v>28</v>
      </c>
      <c r="E266" s="7">
        <v>1</v>
      </c>
      <c r="G266" s="7">
        <v>590</v>
      </c>
      <c r="H266" s="7" t="s">
        <v>5</v>
      </c>
    </row>
    <row r="267" spans="1:8" ht="28.5">
      <c r="A267" s="7">
        <v>2126000</v>
      </c>
      <c r="B267" s="7">
        <v>23510</v>
      </c>
      <c r="C267" s="7" t="s">
        <v>321</v>
      </c>
      <c r="D267" s="7" t="s">
        <v>28</v>
      </c>
      <c r="E267" s="7">
        <v>1</v>
      </c>
      <c r="F267" s="7" t="s">
        <v>322</v>
      </c>
      <c r="G267" s="7">
        <v>90</v>
      </c>
      <c r="H267" s="7" t="s">
        <v>5</v>
      </c>
    </row>
    <row r="268" spans="1:8" ht="28.5">
      <c r="A268" s="7">
        <v>2126100</v>
      </c>
      <c r="B268" s="7">
        <v>23507</v>
      </c>
      <c r="C268" s="7" t="s">
        <v>323</v>
      </c>
      <c r="D268" s="7" t="s">
        <v>28</v>
      </c>
      <c r="E268" s="7">
        <v>1</v>
      </c>
      <c r="F268" s="7" t="s">
        <v>324</v>
      </c>
      <c r="G268" s="7">
        <v>126</v>
      </c>
      <c r="H268" s="7" t="s">
        <v>5</v>
      </c>
    </row>
    <row r="269" spans="1:8" ht="28.5">
      <c r="A269" s="7">
        <v>2126200</v>
      </c>
      <c r="B269" s="7">
        <v>21559</v>
      </c>
      <c r="C269" s="7" t="s">
        <v>325</v>
      </c>
      <c r="D269" s="7" t="s">
        <v>28</v>
      </c>
      <c r="E269" s="7">
        <v>1</v>
      </c>
      <c r="G269" s="7">
        <v>580</v>
      </c>
      <c r="H269" s="7" t="s">
        <v>5</v>
      </c>
    </row>
    <row r="270" spans="1:8" ht="28.5">
      <c r="A270" s="7">
        <v>2126300</v>
      </c>
      <c r="B270" s="7">
        <v>21560</v>
      </c>
      <c r="C270" s="7" t="s">
        <v>326</v>
      </c>
      <c r="D270" s="7" t="s">
        <v>28</v>
      </c>
      <c r="E270" s="7">
        <v>1</v>
      </c>
      <c r="G270" s="7">
        <v>302</v>
      </c>
      <c r="H270" s="7" t="s">
        <v>5</v>
      </c>
    </row>
    <row r="271" spans="1:8" ht="42.75">
      <c r="A271" s="7">
        <v>2126400</v>
      </c>
      <c r="B271" s="7">
        <v>21561</v>
      </c>
      <c r="C271" s="7" t="s">
        <v>327</v>
      </c>
      <c r="D271" s="7" t="s">
        <v>28</v>
      </c>
      <c r="E271" s="7">
        <v>1</v>
      </c>
      <c r="G271" s="7">
        <v>331</v>
      </c>
      <c r="H271" s="7" t="s">
        <v>5</v>
      </c>
    </row>
    <row r="272" spans="1:8" ht="14.25">
      <c r="A272" s="7">
        <v>2126500</v>
      </c>
      <c r="B272" s="7">
        <v>21669</v>
      </c>
      <c r="C272" s="7" t="s">
        <v>328</v>
      </c>
      <c r="D272" s="7" t="s">
        <v>28</v>
      </c>
      <c r="E272" s="7">
        <v>1</v>
      </c>
      <c r="F272" s="7" t="s">
        <v>329</v>
      </c>
      <c r="G272" s="7">
        <v>199</v>
      </c>
      <c r="H272" s="7" t="s">
        <v>5</v>
      </c>
    </row>
    <row r="273" spans="1:8" ht="14.25">
      <c r="A273" s="7">
        <v>2126600</v>
      </c>
      <c r="B273" s="7">
        <v>23511</v>
      </c>
      <c r="C273" s="7" t="s">
        <v>330</v>
      </c>
      <c r="D273" s="7" t="s">
        <v>28</v>
      </c>
      <c r="E273" s="7">
        <v>1</v>
      </c>
      <c r="F273" s="7" t="s">
        <v>329</v>
      </c>
      <c r="G273" s="7">
        <v>145</v>
      </c>
      <c r="H273" s="7" t="s">
        <v>5</v>
      </c>
    </row>
    <row r="274" spans="1:8" ht="42.75">
      <c r="A274" s="7">
        <v>2126800</v>
      </c>
      <c r="B274" s="7">
        <v>23521</v>
      </c>
      <c r="C274" s="7" t="s">
        <v>331</v>
      </c>
      <c r="D274" s="7" t="s">
        <v>28</v>
      </c>
      <c r="E274" s="7">
        <v>1</v>
      </c>
      <c r="F274" s="7" t="s">
        <v>332</v>
      </c>
      <c r="G274" s="7">
        <v>760</v>
      </c>
      <c r="H274" s="7" t="s">
        <v>5</v>
      </c>
    </row>
    <row r="275" spans="1:8" ht="42.75">
      <c r="A275" s="7">
        <v>2126900</v>
      </c>
      <c r="B275" s="7">
        <v>23522</v>
      </c>
      <c r="C275" s="7" t="s">
        <v>331</v>
      </c>
      <c r="D275" s="7" t="s">
        <v>28</v>
      </c>
      <c r="E275" s="7">
        <v>1</v>
      </c>
      <c r="F275" s="7" t="s">
        <v>333</v>
      </c>
      <c r="G275" s="7">
        <v>1170</v>
      </c>
      <c r="H275" s="7" t="s">
        <v>5</v>
      </c>
    </row>
    <row r="276" spans="1:8" ht="14.25">
      <c r="A276" s="7">
        <v>2127000</v>
      </c>
      <c r="B276" s="7">
        <v>21566</v>
      </c>
      <c r="C276" s="7" t="s">
        <v>334</v>
      </c>
      <c r="D276" s="7" t="s">
        <v>28</v>
      </c>
      <c r="E276" s="7">
        <v>1</v>
      </c>
      <c r="G276" s="7">
        <v>620</v>
      </c>
      <c r="H276" s="7" t="s">
        <v>5</v>
      </c>
    </row>
    <row r="277" spans="1:8" ht="28.5">
      <c r="A277" s="7">
        <v>2127100</v>
      </c>
      <c r="B277" s="7">
        <v>24047</v>
      </c>
      <c r="C277" s="7" t="s">
        <v>335</v>
      </c>
      <c r="D277" s="7" t="s">
        <v>28</v>
      </c>
      <c r="E277" s="7">
        <v>1</v>
      </c>
      <c r="F277" s="7" t="s">
        <v>336</v>
      </c>
      <c r="G277" s="7">
        <v>112</v>
      </c>
      <c r="H277" s="7" t="s">
        <v>5</v>
      </c>
    </row>
    <row r="278" spans="1:8" ht="28.5">
      <c r="A278" s="7">
        <v>2127110</v>
      </c>
      <c r="B278" s="7"/>
      <c r="C278" s="7" t="s">
        <v>337</v>
      </c>
      <c r="D278" s="7" t="s">
        <v>28</v>
      </c>
      <c r="E278" s="7">
        <v>1</v>
      </c>
      <c r="F278" s="7" t="s">
        <v>336</v>
      </c>
      <c r="G278" s="7">
        <v>169</v>
      </c>
      <c r="H278" s="7" t="s">
        <v>5</v>
      </c>
    </row>
    <row r="279" spans="1:8" ht="28.5">
      <c r="A279" s="7">
        <v>2127120</v>
      </c>
      <c r="B279" s="7"/>
      <c r="C279" s="7" t="s">
        <v>338</v>
      </c>
      <c r="D279" s="7" t="s">
        <v>28</v>
      </c>
      <c r="E279" s="7">
        <v>1</v>
      </c>
      <c r="F279" s="7" t="s">
        <v>336</v>
      </c>
      <c r="G279" s="7">
        <v>225</v>
      </c>
      <c r="H279" s="7" t="s">
        <v>5</v>
      </c>
    </row>
    <row r="280" spans="1:8" ht="28.5">
      <c r="A280" s="7">
        <v>2127130</v>
      </c>
      <c r="B280" s="7"/>
      <c r="C280" s="7" t="s">
        <v>339</v>
      </c>
      <c r="D280" s="7" t="s">
        <v>28</v>
      </c>
      <c r="E280" s="7">
        <v>1</v>
      </c>
      <c r="F280" s="7" t="s">
        <v>336</v>
      </c>
      <c r="G280" s="7">
        <v>282</v>
      </c>
      <c r="H280" s="7" t="s">
        <v>5</v>
      </c>
    </row>
    <row r="281" spans="1:8" ht="28.5">
      <c r="A281" s="7">
        <v>2127140</v>
      </c>
      <c r="B281" s="7"/>
      <c r="C281" s="7" t="s">
        <v>340</v>
      </c>
      <c r="D281" s="7" t="s">
        <v>28</v>
      </c>
      <c r="E281" s="7">
        <v>1</v>
      </c>
      <c r="F281" s="7" t="s">
        <v>336</v>
      </c>
      <c r="G281" s="7">
        <v>338</v>
      </c>
      <c r="H281" s="7" t="s">
        <v>5</v>
      </c>
    </row>
    <row r="282" spans="1:8" ht="14.25">
      <c r="A282" s="7">
        <v>2127150</v>
      </c>
      <c r="B282" s="7"/>
      <c r="C282" s="7" t="s">
        <v>341</v>
      </c>
      <c r="D282" s="7" t="s">
        <v>28</v>
      </c>
      <c r="E282" s="7">
        <v>1</v>
      </c>
      <c r="G282" s="7">
        <v>112</v>
      </c>
      <c r="H282" s="7" t="s">
        <v>5</v>
      </c>
    </row>
    <row r="283" spans="1:8" ht="57">
      <c r="A283" s="7">
        <v>2127200</v>
      </c>
      <c r="B283" s="7">
        <v>23512</v>
      </c>
      <c r="C283" s="7" t="s">
        <v>342</v>
      </c>
      <c r="D283" s="7" t="s">
        <v>28</v>
      </c>
      <c r="E283" s="7">
        <v>1</v>
      </c>
      <c r="F283" s="7" t="s">
        <v>343</v>
      </c>
      <c r="G283" s="7">
        <v>151</v>
      </c>
      <c r="H283" s="7" t="s">
        <v>5</v>
      </c>
    </row>
    <row r="284" spans="1:8" ht="14.25">
      <c r="A284" s="7">
        <v>2127300</v>
      </c>
      <c r="B284" s="7">
        <v>23513</v>
      </c>
      <c r="C284" s="7" t="s">
        <v>344</v>
      </c>
      <c r="D284" s="7" t="s">
        <v>28</v>
      </c>
      <c r="E284" s="7">
        <v>1</v>
      </c>
      <c r="G284" s="7">
        <v>142</v>
      </c>
      <c r="H284" s="7" t="s">
        <v>5</v>
      </c>
    </row>
    <row r="285" spans="1:8" ht="14.25">
      <c r="A285" s="7">
        <v>2127400</v>
      </c>
      <c r="B285" s="7">
        <v>23518</v>
      </c>
      <c r="C285" s="7" t="s">
        <v>345</v>
      </c>
      <c r="D285" s="7" t="s">
        <v>28</v>
      </c>
      <c r="E285" s="7">
        <v>1</v>
      </c>
      <c r="G285" s="7">
        <v>95</v>
      </c>
      <c r="H285" s="7" t="s">
        <v>5</v>
      </c>
    </row>
    <row r="286" spans="1:8" ht="14.25">
      <c r="A286" s="7">
        <v>2127500</v>
      </c>
      <c r="B286" s="7">
        <v>23516</v>
      </c>
      <c r="C286" s="7" t="s">
        <v>346</v>
      </c>
      <c r="D286" s="7" t="s">
        <v>28</v>
      </c>
      <c r="E286" s="7">
        <v>1</v>
      </c>
      <c r="G286" s="7">
        <v>162</v>
      </c>
      <c r="H286" s="7" t="s">
        <v>5</v>
      </c>
    </row>
    <row r="287" spans="1:8" ht="28.5">
      <c r="A287" s="7">
        <v>2127600</v>
      </c>
      <c r="B287" s="7">
        <v>23515</v>
      </c>
      <c r="C287" s="7" t="s">
        <v>347</v>
      </c>
      <c r="D287" s="7" t="s">
        <v>28</v>
      </c>
      <c r="E287" s="7">
        <v>1</v>
      </c>
      <c r="G287" s="7">
        <v>109</v>
      </c>
      <c r="H287" s="7" t="s">
        <v>5</v>
      </c>
    </row>
    <row r="288" spans="1:8" ht="14.25">
      <c r="A288" s="7">
        <v>2127700</v>
      </c>
      <c r="B288" s="7">
        <v>23517</v>
      </c>
      <c r="C288" s="7" t="s">
        <v>348</v>
      </c>
      <c r="D288" s="7" t="s">
        <v>28</v>
      </c>
      <c r="E288" s="7">
        <v>1</v>
      </c>
      <c r="G288" s="7">
        <v>142</v>
      </c>
      <c r="H288" s="7" t="s">
        <v>5</v>
      </c>
    </row>
    <row r="289" spans="1:8" ht="14.25">
      <c r="A289" s="10">
        <v>2127800</v>
      </c>
      <c r="B289" s="10">
        <v>21080</v>
      </c>
      <c r="C289" s="10" t="s">
        <v>349</v>
      </c>
      <c r="D289" s="10"/>
      <c r="E289" s="10"/>
      <c r="F289" s="10"/>
      <c r="G289" s="10"/>
      <c r="H289" s="10"/>
    </row>
    <row r="290" spans="1:8" ht="14.25">
      <c r="A290" s="7">
        <v>2127900</v>
      </c>
      <c r="B290" s="7">
        <v>21081</v>
      </c>
      <c r="C290" s="7" t="s">
        <v>350</v>
      </c>
      <c r="D290" s="7" t="s">
        <v>28</v>
      </c>
      <c r="E290" s="7">
        <v>1</v>
      </c>
      <c r="G290" s="7">
        <v>133</v>
      </c>
      <c r="H290" s="7" t="s">
        <v>5</v>
      </c>
    </row>
    <row r="291" spans="1:8" ht="14.25">
      <c r="A291" s="7">
        <v>2128000</v>
      </c>
      <c r="B291" s="7">
        <v>21082</v>
      </c>
      <c r="C291" s="7" t="s">
        <v>351</v>
      </c>
      <c r="D291" s="7" t="s">
        <v>28</v>
      </c>
      <c r="E291" s="7">
        <v>1</v>
      </c>
      <c r="G291" s="7">
        <v>130</v>
      </c>
      <c r="H291" s="7" t="s">
        <v>5</v>
      </c>
    </row>
    <row r="292" spans="1:8" ht="14.25">
      <c r="A292" s="7">
        <v>2128010</v>
      </c>
      <c r="B292" s="7"/>
      <c r="C292" s="7" t="s">
        <v>352</v>
      </c>
      <c r="D292" s="7" t="s">
        <v>248</v>
      </c>
      <c r="E292" s="7">
        <v>1</v>
      </c>
      <c r="G292" s="7">
        <v>376</v>
      </c>
      <c r="H292" s="7" t="s">
        <v>5</v>
      </c>
    </row>
    <row r="293" spans="1:8" ht="14.25">
      <c r="A293" s="7">
        <v>2128020</v>
      </c>
      <c r="B293" s="7"/>
      <c r="C293" s="7" t="s">
        <v>353</v>
      </c>
      <c r="D293" s="7" t="s">
        <v>248</v>
      </c>
      <c r="E293" s="7">
        <v>1</v>
      </c>
      <c r="G293" s="7">
        <v>362</v>
      </c>
      <c r="H293" s="7" t="s">
        <v>5</v>
      </c>
    </row>
    <row r="294" spans="1:8" ht="14.25">
      <c r="A294" s="7">
        <v>2128030</v>
      </c>
      <c r="B294" s="7"/>
      <c r="C294" s="7" t="s">
        <v>354</v>
      </c>
      <c r="D294" s="7" t="s">
        <v>28</v>
      </c>
      <c r="E294" s="7">
        <v>1</v>
      </c>
      <c r="G294" s="7">
        <v>109</v>
      </c>
      <c r="H294" s="7" t="s">
        <v>5</v>
      </c>
    </row>
    <row r="295" spans="1:8" ht="14.25">
      <c r="A295" s="10">
        <v>2128100</v>
      </c>
      <c r="B295" s="10">
        <v>21624</v>
      </c>
      <c r="C295" s="10" t="s">
        <v>355</v>
      </c>
      <c r="D295" s="10"/>
      <c r="E295" s="10"/>
      <c r="F295" s="10"/>
      <c r="G295" s="10"/>
      <c r="H295" s="10"/>
    </row>
    <row r="296" spans="1:8" ht="14.25">
      <c r="A296" s="7">
        <v>2128200</v>
      </c>
      <c r="B296" s="7">
        <v>21237</v>
      </c>
      <c r="C296" s="7" t="s">
        <v>356</v>
      </c>
      <c r="D296" s="7" t="s">
        <v>28</v>
      </c>
      <c r="E296" s="7">
        <v>1</v>
      </c>
      <c r="G296" s="7">
        <v>680</v>
      </c>
      <c r="H296" s="7" t="s">
        <v>5</v>
      </c>
    </row>
    <row r="297" spans="1:8" ht="14.25">
      <c r="A297" s="7">
        <v>2128300</v>
      </c>
      <c r="B297" s="7">
        <v>21238</v>
      </c>
      <c r="C297" s="7" t="s">
        <v>357</v>
      </c>
      <c r="D297" s="7" t="s">
        <v>28</v>
      </c>
      <c r="E297" s="7">
        <v>1</v>
      </c>
      <c r="F297" s="7" t="s">
        <v>358</v>
      </c>
      <c r="G297" s="7">
        <v>680</v>
      </c>
      <c r="H297" s="7" t="s">
        <v>5</v>
      </c>
    </row>
    <row r="298" spans="1:8" ht="14.25">
      <c r="A298" s="10">
        <v>2128400</v>
      </c>
      <c r="B298" s="10">
        <v>21180</v>
      </c>
      <c r="C298" s="10" t="s">
        <v>359</v>
      </c>
      <c r="D298" s="10"/>
      <c r="E298" s="10"/>
      <c r="F298" s="10"/>
      <c r="G298" s="10"/>
      <c r="H298" s="10"/>
    </row>
    <row r="299" spans="1:8" ht="28.5">
      <c r="A299" s="7">
        <v>2128500</v>
      </c>
      <c r="B299" s="7">
        <v>21182</v>
      </c>
      <c r="C299" s="7" t="s">
        <v>360</v>
      </c>
      <c r="D299" s="7" t="s">
        <v>28</v>
      </c>
      <c r="E299" s="7">
        <v>1</v>
      </c>
      <c r="G299" s="7">
        <v>110</v>
      </c>
      <c r="H299" s="7" t="s">
        <v>5</v>
      </c>
    </row>
    <row r="300" spans="1:8" ht="57">
      <c r="A300" s="7">
        <v>2128600</v>
      </c>
      <c r="B300" s="7">
        <v>21183</v>
      </c>
      <c r="C300" s="7" t="s">
        <v>359</v>
      </c>
      <c r="D300" s="7" t="s">
        <v>28</v>
      </c>
      <c r="E300" s="7">
        <v>1</v>
      </c>
      <c r="F300" s="7" t="s">
        <v>361</v>
      </c>
      <c r="G300" s="7">
        <v>142</v>
      </c>
      <c r="H300" s="7" t="s">
        <v>5</v>
      </c>
    </row>
    <row r="301" spans="1:8" ht="14.25">
      <c r="A301" s="7">
        <v>2128700</v>
      </c>
      <c r="B301" s="7">
        <v>21192</v>
      </c>
      <c r="C301" s="7" t="s">
        <v>362</v>
      </c>
      <c r="D301" s="7" t="s">
        <v>28</v>
      </c>
      <c r="E301" s="7">
        <v>1</v>
      </c>
      <c r="G301" s="7">
        <v>80</v>
      </c>
      <c r="H301" s="7" t="s">
        <v>5</v>
      </c>
    </row>
    <row r="302" spans="1:8" ht="14.25">
      <c r="A302" s="7">
        <v>2128800</v>
      </c>
      <c r="B302" s="7">
        <v>21193</v>
      </c>
      <c r="C302" s="7" t="s">
        <v>363</v>
      </c>
      <c r="D302" s="7" t="s">
        <v>28</v>
      </c>
      <c r="E302" s="7">
        <v>1</v>
      </c>
      <c r="G302" s="7">
        <v>114</v>
      </c>
      <c r="H302" s="7" t="s">
        <v>5</v>
      </c>
    </row>
    <row r="303" spans="1:8" ht="14.25">
      <c r="A303" s="7">
        <v>2128900</v>
      </c>
      <c r="B303" s="7">
        <v>21194</v>
      </c>
      <c r="C303" s="7" t="s">
        <v>364</v>
      </c>
      <c r="D303" s="7" t="s">
        <v>28</v>
      </c>
      <c r="E303" s="7">
        <v>1</v>
      </c>
      <c r="G303" s="7">
        <v>282</v>
      </c>
      <c r="H303" s="7" t="s">
        <v>5</v>
      </c>
    </row>
    <row r="304" spans="1:8" ht="28.5">
      <c r="A304" s="7">
        <v>2129000</v>
      </c>
      <c r="B304" s="7">
        <v>21195</v>
      </c>
      <c r="C304" s="7" t="s">
        <v>365</v>
      </c>
      <c r="D304" s="7" t="s">
        <v>28</v>
      </c>
      <c r="E304" s="7">
        <v>1</v>
      </c>
      <c r="G304" s="7">
        <v>386</v>
      </c>
      <c r="H304" s="7" t="s">
        <v>5</v>
      </c>
    </row>
    <row r="305" spans="1:8" ht="28.5">
      <c r="A305" s="7">
        <v>2129100</v>
      </c>
      <c r="B305" s="7">
        <v>21196</v>
      </c>
      <c r="C305" s="7" t="s">
        <v>366</v>
      </c>
      <c r="D305" s="7" t="s">
        <v>28</v>
      </c>
      <c r="E305" s="7">
        <v>1</v>
      </c>
      <c r="F305" s="7" t="s">
        <v>367</v>
      </c>
      <c r="G305" s="7">
        <v>195</v>
      </c>
      <c r="H305" s="7" t="s">
        <v>5</v>
      </c>
    </row>
    <row r="306" spans="1:8" ht="14.25">
      <c r="A306" s="7">
        <v>2129200</v>
      </c>
      <c r="B306" s="7">
        <v>21198</v>
      </c>
      <c r="C306" s="7" t="s">
        <v>368</v>
      </c>
      <c r="D306" s="7" t="s">
        <v>28</v>
      </c>
      <c r="E306" s="7">
        <v>1</v>
      </c>
      <c r="G306" s="7">
        <v>106</v>
      </c>
      <c r="H306" s="7" t="s">
        <v>5</v>
      </c>
    </row>
    <row r="307" spans="1:8" ht="14.25">
      <c r="A307" s="7">
        <v>2129300</v>
      </c>
      <c r="B307" s="7">
        <v>21200</v>
      </c>
      <c r="C307" s="7" t="s">
        <v>366</v>
      </c>
      <c r="D307" s="7" t="s">
        <v>28</v>
      </c>
      <c r="E307" s="7">
        <v>1</v>
      </c>
      <c r="F307" s="7" t="s">
        <v>369</v>
      </c>
      <c r="G307" s="7">
        <v>147</v>
      </c>
      <c r="H307" s="7" t="s">
        <v>5</v>
      </c>
    </row>
    <row r="308" spans="1:8" ht="28.5">
      <c r="A308" s="7">
        <v>2129400</v>
      </c>
      <c r="B308" s="7">
        <v>21202</v>
      </c>
      <c r="C308" s="7" t="s">
        <v>359</v>
      </c>
      <c r="D308" s="7" t="s">
        <v>28</v>
      </c>
      <c r="E308" s="7">
        <v>1</v>
      </c>
      <c r="F308" s="7" t="s">
        <v>370</v>
      </c>
      <c r="G308" s="7">
        <v>239</v>
      </c>
      <c r="H308" s="7" t="s">
        <v>5</v>
      </c>
    </row>
    <row r="309" spans="1:8" ht="14.25">
      <c r="A309" s="7">
        <v>2129500</v>
      </c>
      <c r="B309" s="7">
        <v>21203</v>
      </c>
      <c r="C309" s="7" t="s">
        <v>371</v>
      </c>
      <c r="D309" s="7" t="s">
        <v>28</v>
      </c>
      <c r="E309" s="7">
        <v>1</v>
      </c>
      <c r="G309" s="7">
        <v>189</v>
      </c>
      <c r="H309" s="7" t="s">
        <v>5</v>
      </c>
    </row>
    <row r="310" spans="1:8" ht="28.5">
      <c r="A310" s="7">
        <v>2129600</v>
      </c>
      <c r="B310" s="7">
        <v>21205</v>
      </c>
      <c r="C310" s="7" t="s">
        <v>372</v>
      </c>
      <c r="D310" s="7" t="s">
        <v>28</v>
      </c>
      <c r="E310" s="7">
        <v>1</v>
      </c>
      <c r="F310" s="7" t="s">
        <v>370</v>
      </c>
      <c r="G310" s="7">
        <v>239</v>
      </c>
      <c r="H310" s="7" t="s">
        <v>5</v>
      </c>
    </row>
    <row r="311" spans="1:8" ht="28.5">
      <c r="A311" s="7">
        <v>2129700</v>
      </c>
      <c r="B311" s="7">
        <v>21206</v>
      </c>
      <c r="C311" s="7" t="s">
        <v>372</v>
      </c>
      <c r="D311" s="7" t="s">
        <v>28</v>
      </c>
      <c r="E311" s="7">
        <v>1</v>
      </c>
      <c r="F311" s="7" t="s">
        <v>373</v>
      </c>
      <c r="G311" s="7">
        <v>219</v>
      </c>
      <c r="H311" s="7" t="s">
        <v>5</v>
      </c>
    </row>
    <row r="312" spans="1:8" ht="28.5">
      <c r="A312" s="7">
        <v>2129800</v>
      </c>
      <c r="B312" s="7">
        <v>21207</v>
      </c>
      <c r="C312" s="7" t="s">
        <v>374</v>
      </c>
      <c r="D312" s="7" t="s">
        <v>28</v>
      </c>
      <c r="E312" s="7">
        <v>1</v>
      </c>
      <c r="F312" s="7" t="s">
        <v>375</v>
      </c>
      <c r="G312" s="7">
        <v>120</v>
      </c>
      <c r="H312" s="7" t="s">
        <v>5</v>
      </c>
    </row>
    <row r="313" spans="1:8" ht="42.75">
      <c r="A313" s="7">
        <v>2129900</v>
      </c>
      <c r="B313" s="7">
        <v>21208</v>
      </c>
      <c r="C313" s="7" t="s">
        <v>374</v>
      </c>
      <c r="D313" s="7" t="s">
        <v>28</v>
      </c>
      <c r="E313" s="7">
        <v>1</v>
      </c>
      <c r="F313" s="7" t="s">
        <v>376</v>
      </c>
      <c r="G313" s="7">
        <v>196</v>
      </c>
      <c r="H313" s="7" t="s">
        <v>5</v>
      </c>
    </row>
    <row r="314" spans="1:8" ht="14.25">
      <c r="A314" s="7">
        <v>2130000</v>
      </c>
      <c r="B314" s="7">
        <v>21209</v>
      </c>
      <c r="C314" s="7" t="s">
        <v>374</v>
      </c>
      <c r="D314" s="7" t="s">
        <v>28</v>
      </c>
      <c r="E314" s="7">
        <v>1</v>
      </c>
      <c r="F314" s="7" t="s">
        <v>377</v>
      </c>
      <c r="G314" s="7">
        <v>50</v>
      </c>
      <c r="H314" s="7" t="s">
        <v>5</v>
      </c>
    </row>
    <row r="315" spans="1:8" ht="14.25">
      <c r="A315" s="7">
        <v>2130100</v>
      </c>
      <c r="B315" s="7">
        <v>21211</v>
      </c>
      <c r="C315" s="7" t="s">
        <v>378</v>
      </c>
      <c r="D315" s="7" t="s">
        <v>28</v>
      </c>
      <c r="E315" s="7">
        <v>1</v>
      </c>
      <c r="F315" s="7" t="s">
        <v>379</v>
      </c>
      <c r="G315" s="7">
        <v>197</v>
      </c>
      <c r="H315" s="7" t="s">
        <v>5</v>
      </c>
    </row>
    <row r="316" spans="1:8" ht="14.25">
      <c r="A316" s="7">
        <v>2130200</v>
      </c>
      <c r="B316" s="7">
        <v>21212</v>
      </c>
      <c r="C316" s="7" t="s">
        <v>380</v>
      </c>
      <c r="D316" s="7" t="s">
        <v>28</v>
      </c>
      <c r="E316" s="7">
        <v>1</v>
      </c>
      <c r="G316" s="7">
        <v>55</v>
      </c>
      <c r="H316" s="7" t="s">
        <v>5</v>
      </c>
    </row>
    <row r="317" spans="1:8" ht="14.25">
      <c r="A317" s="7">
        <v>2130300</v>
      </c>
      <c r="B317" s="7">
        <v>21213</v>
      </c>
      <c r="C317" s="7" t="s">
        <v>381</v>
      </c>
      <c r="D317" s="7" t="s">
        <v>28</v>
      </c>
      <c r="E317" s="7">
        <v>1</v>
      </c>
      <c r="G317" s="7">
        <v>62</v>
      </c>
      <c r="H317" s="7" t="s">
        <v>5</v>
      </c>
    </row>
    <row r="318" spans="1:8" ht="28.5">
      <c r="A318" s="7">
        <v>2130400</v>
      </c>
      <c r="B318" s="7">
        <v>21214</v>
      </c>
      <c r="C318" s="7" t="s">
        <v>382</v>
      </c>
      <c r="D318" s="7" t="s">
        <v>28</v>
      </c>
      <c r="E318" s="7">
        <v>1</v>
      </c>
      <c r="F318" s="7" t="s">
        <v>383</v>
      </c>
      <c r="G318" s="7">
        <v>172</v>
      </c>
      <c r="H318" s="7" t="s">
        <v>5</v>
      </c>
    </row>
    <row r="319" spans="1:8" ht="28.5">
      <c r="A319" s="7">
        <v>2130500</v>
      </c>
      <c r="B319" s="7">
        <v>21215</v>
      </c>
      <c r="C319" s="7" t="s">
        <v>382</v>
      </c>
      <c r="D319" s="7" t="s">
        <v>28</v>
      </c>
      <c r="E319" s="7">
        <v>1</v>
      </c>
      <c r="F319" s="7" t="s">
        <v>373</v>
      </c>
      <c r="G319" s="7">
        <v>187</v>
      </c>
      <c r="H319" s="7" t="s">
        <v>5</v>
      </c>
    </row>
    <row r="320" spans="1:8" ht="14.25">
      <c r="A320" s="7">
        <v>2130600</v>
      </c>
      <c r="B320" s="7">
        <v>21221</v>
      </c>
      <c r="C320" s="7" t="s">
        <v>384</v>
      </c>
      <c r="D320" s="7" t="s">
        <v>28</v>
      </c>
      <c r="E320" s="7">
        <v>1</v>
      </c>
      <c r="G320" s="7">
        <v>136</v>
      </c>
      <c r="H320" s="7" t="s">
        <v>5</v>
      </c>
    </row>
    <row r="321" spans="1:8" ht="28.5">
      <c r="A321" s="7">
        <v>2130700</v>
      </c>
      <c r="B321" s="7">
        <v>21222</v>
      </c>
      <c r="C321" s="7" t="s">
        <v>385</v>
      </c>
      <c r="D321" s="7" t="s">
        <v>28</v>
      </c>
      <c r="E321" s="7">
        <v>1</v>
      </c>
      <c r="F321" s="7" t="s">
        <v>386</v>
      </c>
      <c r="G321" s="7">
        <v>660</v>
      </c>
      <c r="H321" s="7" t="s">
        <v>5</v>
      </c>
    </row>
    <row r="322" spans="1:8" ht="28.5">
      <c r="A322" s="7">
        <v>2130800</v>
      </c>
      <c r="B322" s="7">
        <v>21223</v>
      </c>
      <c r="C322" s="7" t="s">
        <v>385</v>
      </c>
      <c r="D322" s="7" t="s">
        <v>28</v>
      </c>
      <c r="E322" s="7">
        <v>1</v>
      </c>
      <c r="F322" s="7" t="s">
        <v>387</v>
      </c>
      <c r="G322" s="7">
        <v>458</v>
      </c>
      <c r="H322" s="7" t="s">
        <v>5</v>
      </c>
    </row>
    <row r="323" spans="1:8" ht="14.25">
      <c r="A323" s="7">
        <v>2130900</v>
      </c>
      <c r="B323" s="7">
        <v>21225</v>
      </c>
      <c r="C323" s="7" t="s">
        <v>388</v>
      </c>
      <c r="D323" s="7" t="s">
        <v>28</v>
      </c>
      <c r="E323" s="7">
        <v>1</v>
      </c>
      <c r="G323" s="7">
        <v>108</v>
      </c>
      <c r="H323" s="7" t="s">
        <v>5</v>
      </c>
    </row>
    <row r="324" spans="1:8" ht="14.25">
      <c r="A324" s="7">
        <v>2131000</v>
      </c>
      <c r="B324" s="7">
        <v>21226</v>
      </c>
      <c r="C324" s="7" t="s">
        <v>389</v>
      </c>
      <c r="D324" s="7" t="s">
        <v>28</v>
      </c>
      <c r="E324" s="7">
        <v>1</v>
      </c>
      <c r="G324" s="7">
        <v>99</v>
      </c>
      <c r="H324" s="7" t="s">
        <v>5</v>
      </c>
    </row>
    <row r="325" spans="1:8" ht="14.25">
      <c r="A325" s="7">
        <v>2131100</v>
      </c>
      <c r="B325" s="7">
        <v>21227</v>
      </c>
      <c r="C325" s="7" t="s">
        <v>390</v>
      </c>
      <c r="D325" s="7" t="s">
        <v>28</v>
      </c>
      <c r="E325" s="7">
        <v>1</v>
      </c>
      <c r="G325" s="7">
        <v>76</v>
      </c>
      <c r="H325" s="7" t="s">
        <v>5</v>
      </c>
    </row>
    <row r="326" spans="1:8" ht="28.5">
      <c r="A326" s="7">
        <v>2131200</v>
      </c>
      <c r="B326" s="7">
        <v>21234</v>
      </c>
      <c r="C326" s="7" t="s">
        <v>391</v>
      </c>
      <c r="D326" s="7" t="s">
        <v>28</v>
      </c>
      <c r="E326" s="7">
        <v>1</v>
      </c>
      <c r="F326" s="7" t="s">
        <v>392</v>
      </c>
      <c r="G326" s="7">
        <v>311</v>
      </c>
      <c r="H326" s="7" t="s">
        <v>5</v>
      </c>
    </row>
    <row r="327" spans="1:8" ht="28.5">
      <c r="A327" s="7">
        <v>2131300</v>
      </c>
      <c r="B327" s="7">
        <v>21240</v>
      </c>
      <c r="C327" s="7" t="s">
        <v>393</v>
      </c>
      <c r="D327" s="7" t="s">
        <v>28</v>
      </c>
      <c r="E327" s="7">
        <v>1</v>
      </c>
      <c r="G327" s="7">
        <v>224</v>
      </c>
      <c r="H327" s="7" t="s">
        <v>5</v>
      </c>
    </row>
    <row r="328" spans="1:8" ht="14.25">
      <c r="A328" s="7">
        <v>2131400</v>
      </c>
      <c r="B328" s="7">
        <v>21243</v>
      </c>
      <c r="C328" s="7" t="s">
        <v>394</v>
      </c>
      <c r="D328" s="7" t="s">
        <v>28</v>
      </c>
      <c r="E328" s="7">
        <v>1</v>
      </c>
      <c r="G328" s="7">
        <v>127</v>
      </c>
      <c r="H328" s="7" t="s">
        <v>5</v>
      </c>
    </row>
    <row r="329" spans="1:8" ht="28.5">
      <c r="A329" s="7">
        <v>2131500</v>
      </c>
      <c r="B329" s="7">
        <v>21244</v>
      </c>
      <c r="C329" s="7" t="s">
        <v>395</v>
      </c>
      <c r="D329" s="7" t="s">
        <v>28</v>
      </c>
      <c r="E329" s="7">
        <v>1</v>
      </c>
      <c r="G329" s="7">
        <v>278</v>
      </c>
      <c r="H329" s="7" t="s">
        <v>5</v>
      </c>
    </row>
    <row r="330" spans="1:8" ht="28.5">
      <c r="A330" s="7">
        <v>2131600</v>
      </c>
      <c r="B330" s="7">
        <v>21245</v>
      </c>
      <c r="C330" s="7" t="s">
        <v>396</v>
      </c>
      <c r="D330" s="7" t="s">
        <v>28</v>
      </c>
      <c r="E330" s="7">
        <v>1</v>
      </c>
      <c r="G330" s="7">
        <v>294</v>
      </c>
      <c r="H330" s="7" t="s">
        <v>5</v>
      </c>
    </row>
    <row r="331" spans="1:8" ht="28.5">
      <c r="A331" s="7">
        <v>2131700</v>
      </c>
      <c r="B331" s="7">
        <v>21246</v>
      </c>
      <c r="C331" s="7" t="s">
        <v>397</v>
      </c>
      <c r="D331" s="7" t="s">
        <v>28</v>
      </c>
      <c r="E331" s="7">
        <v>1</v>
      </c>
      <c r="G331" s="7">
        <v>169</v>
      </c>
      <c r="H331" s="7" t="s">
        <v>5</v>
      </c>
    </row>
    <row r="332" spans="1:8" ht="14.25">
      <c r="A332" s="7">
        <v>2131800</v>
      </c>
      <c r="B332" s="7">
        <v>21251</v>
      </c>
      <c r="C332" s="7" t="s">
        <v>398</v>
      </c>
      <c r="D332" s="7" t="s">
        <v>28</v>
      </c>
      <c r="E332" s="7">
        <v>1</v>
      </c>
      <c r="G332" s="7">
        <v>87</v>
      </c>
      <c r="H332" s="7" t="s">
        <v>5</v>
      </c>
    </row>
    <row r="333" spans="1:8" ht="14.25">
      <c r="A333" s="7">
        <v>2131900</v>
      </c>
      <c r="B333" s="7">
        <v>21252</v>
      </c>
      <c r="C333" s="7" t="s">
        <v>399</v>
      </c>
      <c r="D333" s="7" t="s">
        <v>28</v>
      </c>
      <c r="E333" s="7">
        <v>1</v>
      </c>
      <c r="G333" s="7">
        <v>65</v>
      </c>
      <c r="H333" s="7" t="s">
        <v>5</v>
      </c>
    </row>
    <row r="334" spans="1:8" ht="14.25">
      <c r="A334" s="7">
        <v>2132000</v>
      </c>
      <c r="B334" s="7">
        <v>21253</v>
      </c>
      <c r="C334" s="7" t="s">
        <v>400</v>
      </c>
      <c r="D334" s="7" t="s">
        <v>28</v>
      </c>
      <c r="E334" s="7">
        <v>1</v>
      </c>
      <c r="G334" s="7">
        <v>59</v>
      </c>
      <c r="H334" s="7" t="s">
        <v>5</v>
      </c>
    </row>
    <row r="335" spans="1:8" ht="28.5">
      <c r="A335" s="7">
        <v>2132100</v>
      </c>
      <c r="B335" s="7">
        <v>21254</v>
      </c>
      <c r="C335" s="7" t="s">
        <v>401</v>
      </c>
      <c r="D335" s="7" t="s">
        <v>28</v>
      </c>
      <c r="E335" s="7">
        <v>1</v>
      </c>
      <c r="G335" s="7">
        <v>123</v>
      </c>
      <c r="H335" s="7" t="s">
        <v>5</v>
      </c>
    </row>
    <row r="336" spans="1:8" ht="14.25">
      <c r="A336" s="10">
        <v>2132200</v>
      </c>
      <c r="B336" s="10">
        <v>21626</v>
      </c>
      <c r="C336" s="10" t="s">
        <v>402</v>
      </c>
      <c r="D336" s="10"/>
      <c r="E336" s="10"/>
      <c r="F336" s="10"/>
      <c r="G336" s="10"/>
      <c r="H336" s="10"/>
    </row>
    <row r="337" spans="1:8" ht="14.25">
      <c r="A337" s="7">
        <v>2132300</v>
      </c>
      <c r="B337" s="7">
        <v>21627</v>
      </c>
      <c r="C337" s="7" t="s">
        <v>403</v>
      </c>
      <c r="D337" s="7" t="s">
        <v>28</v>
      </c>
      <c r="E337" s="7">
        <v>1</v>
      </c>
      <c r="G337" s="7">
        <v>158</v>
      </c>
      <c r="H337" s="7" t="s">
        <v>5</v>
      </c>
    </row>
    <row r="338" spans="1:8" ht="14.25">
      <c r="A338" s="7">
        <v>2132400</v>
      </c>
      <c r="B338" s="7">
        <v>21628</v>
      </c>
      <c r="C338" s="7" t="s">
        <v>404</v>
      </c>
      <c r="D338" s="7" t="s">
        <v>28</v>
      </c>
      <c r="E338" s="7">
        <v>1</v>
      </c>
      <c r="G338" s="7">
        <v>158</v>
      </c>
      <c r="H338" s="7" t="s">
        <v>5</v>
      </c>
    </row>
    <row r="339" spans="1:8" ht="14.25">
      <c r="A339" s="7">
        <v>2132500</v>
      </c>
      <c r="B339" s="7">
        <v>21629</v>
      </c>
      <c r="C339" s="7" t="s">
        <v>405</v>
      </c>
      <c r="D339" s="7" t="s">
        <v>99</v>
      </c>
      <c r="E339" s="7">
        <v>1</v>
      </c>
      <c r="G339" s="7">
        <v>247</v>
      </c>
      <c r="H339" s="7" t="s">
        <v>5</v>
      </c>
    </row>
    <row r="340" spans="1:8" ht="14.25">
      <c r="A340" s="7">
        <v>2132600</v>
      </c>
      <c r="B340" s="7">
        <v>21630</v>
      </c>
      <c r="C340" s="7" t="s">
        <v>406</v>
      </c>
      <c r="D340" s="7" t="s">
        <v>28</v>
      </c>
      <c r="E340" s="7">
        <v>1</v>
      </c>
      <c r="G340" s="7">
        <v>158</v>
      </c>
      <c r="H340" s="7" t="s">
        <v>5</v>
      </c>
    </row>
    <row r="341" spans="1:8" ht="14.25">
      <c r="A341" s="7">
        <v>2132700</v>
      </c>
      <c r="B341" s="7">
        <v>21631</v>
      </c>
      <c r="C341" s="7" t="s">
        <v>407</v>
      </c>
      <c r="D341" s="7" t="s">
        <v>28</v>
      </c>
      <c r="E341" s="7">
        <v>1</v>
      </c>
      <c r="G341" s="7">
        <v>1030</v>
      </c>
      <c r="H341" s="7" t="s">
        <v>5</v>
      </c>
    </row>
    <row r="342" spans="1:8" ht="14.25">
      <c r="A342" s="7">
        <v>2132800</v>
      </c>
      <c r="B342" s="7">
        <v>21632</v>
      </c>
      <c r="C342" s="7" t="s">
        <v>408</v>
      </c>
      <c r="D342" s="7" t="s">
        <v>28</v>
      </c>
      <c r="E342" s="7">
        <v>1</v>
      </c>
      <c r="G342" s="7">
        <v>54</v>
      </c>
      <c r="H342" s="7" t="s">
        <v>5</v>
      </c>
    </row>
    <row r="343" spans="1:8" ht="14.25">
      <c r="A343" s="7">
        <v>2132900</v>
      </c>
      <c r="B343" s="7">
        <v>21633</v>
      </c>
      <c r="C343" s="7" t="s">
        <v>409</v>
      </c>
      <c r="D343" s="7" t="s">
        <v>28</v>
      </c>
      <c r="E343" s="7">
        <v>1</v>
      </c>
      <c r="G343" s="7">
        <v>67</v>
      </c>
      <c r="H343" s="7" t="s">
        <v>5</v>
      </c>
    </row>
    <row r="344" spans="1:8" ht="14.25">
      <c r="A344" s="7">
        <v>2132910</v>
      </c>
      <c r="B344" s="7"/>
      <c r="C344" s="7" t="s">
        <v>410</v>
      </c>
      <c r="D344" s="7" t="s">
        <v>28</v>
      </c>
      <c r="E344" s="7">
        <v>1</v>
      </c>
      <c r="G344" s="7">
        <v>67</v>
      </c>
      <c r="H344" s="7" t="s">
        <v>5</v>
      </c>
    </row>
    <row r="345" spans="1:8" ht="14.25">
      <c r="A345" s="7">
        <v>2132920</v>
      </c>
      <c r="B345" s="7"/>
      <c r="C345" s="7" t="s">
        <v>411</v>
      </c>
      <c r="D345" s="7" t="s">
        <v>28</v>
      </c>
      <c r="E345" s="7">
        <v>1</v>
      </c>
      <c r="G345" s="7">
        <v>67</v>
      </c>
      <c r="H345" s="7" t="s">
        <v>5</v>
      </c>
    </row>
    <row r="346" spans="1:8" ht="14.25">
      <c r="A346" s="7">
        <v>2132930</v>
      </c>
      <c r="B346" s="7"/>
      <c r="C346" s="7" t="s">
        <v>412</v>
      </c>
      <c r="D346" s="7" t="s">
        <v>28</v>
      </c>
      <c r="E346" s="7">
        <v>1</v>
      </c>
      <c r="G346" s="7">
        <v>67</v>
      </c>
      <c r="H346" s="7" t="s">
        <v>5</v>
      </c>
    </row>
    <row r="347" spans="1:8" ht="14.25">
      <c r="A347" s="7">
        <v>2133000</v>
      </c>
      <c r="B347" s="7">
        <v>40005</v>
      </c>
      <c r="C347" s="7" t="s">
        <v>413</v>
      </c>
      <c r="D347" s="7" t="s">
        <v>28</v>
      </c>
      <c r="E347" s="7">
        <v>1</v>
      </c>
      <c r="G347" s="7">
        <v>267</v>
      </c>
      <c r="H347" s="7" t="s">
        <v>5</v>
      </c>
    </row>
    <row r="348" spans="1:8" ht="14.25">
      <c r="A348" s="7">
        <v>2133100</v>
      </c>
      <c r="B348" s="7">
        <v>40006</v>
      </c>
      <c r="C348" s="7" t="s">
        <v>414</v>
      </c>
      <c r="D348" s="7" t="s">
        <v>28</v>
      </c>
      <c r="E348" s="7">
        <v>1</v>
      </c>
      <c r="G348" s="7">
        <v>133</v>
      </c>
      <c r="H348" s="7" t="s">
        <v>5</v>
      </c>
    </row>
    <row r="349" spans="1:8" ht="14.25">
      <c r="A349" s="7">
        <v>2133200</v>
      </c>
      <c r="B349" s="7">
        <v>40007</v>
      </c>
      <c r="C349" s="7" t="s">
        <v>415</v>
      </c>
      <c r="D349" s="7" t="s">
        <v>28</v>
      </c>
      <c r="E349" s="7">
        <v>1</v>
      </c>
      <c r="G349" s="7">
        <v>41</v>
      </c>
      <c r="H349" s="7" t="s">
        <v>5</v>
      </c>
    </row>
    <row r="350" spans="1:8" ht="28.5">
      <c r="A350" s="7">
        <v>2133300</v>
      </c>
      <c r="B350" s="7">
        <v>40008</v>
      </c>
      <c r="C350" s="7" t="s">
        <v>416</v>
      </c>
      <c r="D350" s="7" t="s">
        <v>28</v>
      </c>
      <c r="E350" s="7">
        <v>1</v>
      </c>
      <c r="G350" s="7">
        <v>24</v>
      </c>
      <c r="H350" s="7" t="s">
        <v>5</v>
      </c>
    </row>
    <row r="351" spans="1:8" ht="14.25">
      <c r="A351" s="7">
        <v>2133310</v>
      </c>
      <c r="B351" s="7"/>
      <c r="C351" s="7" t="s">
        <v>417</v>
      </c>
      <c r="D351" s="7" t="s">
        <v>28</v>
      </c>
      <c r="E351" s="7">
        <v>1</v>
      </c>
      <c r="G351" s="7">
        <v>24</v>
      </c>
      <c r="H351" s="7" t="s">
        <v>5</v>
      </c>
    </row>
    <row r="352" spans="1:8" ht="14.25">
      <c r="A352" s="7">
        <v>2133320</v>
      </c>
      <c r="B352" s="7"/>
      <c r="C352" s="7" t="s">
        <v>418</v>
      </c>
      <c r="D352" s="7" t="s">
        <v>28</v>
      </c>
      <c r="E352" s="7">
        <v>1</v>
      </c>
      <c r="G352" s="7">
        <v>56</v>
      </c>
      <c r="H352" s="7" t="s">
        <v>5</v>
      </c>
    </row>
    <row r="353" spans="1:8" ht="28.5">
      <c r="A353" s="7">
        <v>2133400</v>
      </c>
      <c r="B353" s="7">
        <v>40009</v>
      </c>
      <c r="C353" s="7" t="s">
        <v>419</v>
      </c>
      <c r="D353" s="7" t="s">
        <v>28</v>
      </c>
      <c r="E353" s="7">
        <v>1</v>
      </c>
      <c r="G353" s="7">
        <v>163</v>
      </c>
      <c r="H353" s="7" t="s">
        <v>5</v>
      </c>
    </row>
    <row r="354" spans="1:8" ht="14.25">
      <c r="A354" s="7">
        <v>2133410</v>
      </c>
      <c r="B354" s="7"/>
      <c r="C354" s="7" t="s">
        <v>420</v>
      </c>
      <c r="D354" s="7" t="s">
        <v>28</v>
      </c>
      <c r="E354" s="7">
        <v>1</v>
      </c>
      <c r="G354" s="7">
        <v>28</v>
      </c>
      <c r="H354" s="7" t="s">
        <v>5</v>
      </c>
    </row>
    <row r="355" spans="1:8" ht="14.25">
      <c r="A355" s="7">
        <v>2133500</v>
      </c>
      <c r="B355" s="7">
        <v>40010</v>
      </c>
      <c r="C355" s="7" t="s">
        <v>421</v>
      </c>
      <c r="D355" s="7" t="s">
        <v>28</v>
      </c>
      <c r="E355" s="7">
        <v>1</v>
      </c>
      <c r="G355" s="7">
        <v>199</v>
      </c>
      <c r="H355" s="7" t="s">
        <v>5</v>
      </c>
    </row>
    <row r="356" spans="1:8" ht="14.25">
      <c r="A356" s="7">
        <v>2133600</v>
      </c>
      <c r="B356" s="7">
        <v>40011</v>
      </c>
      <c r="C356" s="7" t="s">
        <v>422</v>
      </c>
      <c r="D356" s="7" t="s">
        <v>28</v>
      </c>
      <c r="E356" s="7">
        <v>1</v>
      </c>
      <c r="G356" s="7">
        <v>55</v>
      </c>
      <c r="H356" s="7" t="s">
        <v>5</v>
      </c>
    </row>
    <row r="357" spans="1:8" ht="14.25">
      <c r="A357" s="7">
        <v>2133700</v>
      </c>
      <c r="B357" s="7">
        <v>40012</v>
      </c>
      <c r="C357" s="7" t="s">
        <v>423</v>
      </c>
      <c r="D357" s="7" t="s">
        <v>28</v>
      </c>
      <c r="E357" s="7">
        <v>1</v>
      </c>
      <c r="G357" s="7">
        <v>432</v>
      </c>
      <c r="H357" s="7" t="s">
        <v>5</v>
      </c>
    </row>
    <row r="358" spans="1:8" ht="14.25">
      <c r="A358" s="7">
        <v>2133800</v>
      </c>
      <c r="B358" s="7">
        <v>21642</v>
      </c>
      <c r="C358" s="7" t="s">
        <v>424</v>
      </c>
      <c r="D358" s="7" t="s">
        <v>28</v>
      </c>
      <c r="E358" s="7">
        <v>1</v>
      </c>
      <c r="G358" s="7">
        <v>182</v>
      </c>
      <c r="H358" s="7" t="s">
        <v>5</v>
      </c>
    </row>
    <row r="359" spans="1:8" ht="14.25">
      <c r="A359" s="7">
        <v>2133900</v>
      </c>
      <c r="B359" s="7">
        <v>21643</v>
      </c>
      <c r="C359" s="7" t="s">
        <v>425</v>
      </c>
      <c r="D359" s="7" t="s">
        <v>28</v>
      </c>
      <c r="E359" s="7">
        <v>1</v>
      </c>
      <c r="G359" s="7">
        <v>232</v>
      </c>
      <c r="H359" s="7" t="s">
        <v>5</v>
      </c>
    </row>
    <row r="360" spans="1:8" ht="14.25">
      <c r="A360" s="7">
        <v>2134000</v>
      </c>
      <c r="B360" s="7">
        <v>21644</v>
      </c>
      <c r="C360" s="7" t="s">
        <v>426</v>
      </c>
      <c r="D360" s="7" t="s">
        <v>28</v>
      </c>
      <c r="E360" s="7">
        <v>1</v>
      </c>
      <c r="G360" s="7">
        <v>232</v>
      </c>
      <c r="H360" s="7" t="s">
        <v>5</v>
      </c>
    </row>
    <row r="361" spans="1:8" ht="14.25">
      <c r="A361" s="7">
        <v>2134100</v>
      </c>
      <c r="B361" s="7">
        <v>21645</v>
      </c>
      <c r="C361" s="7" t="s">
        <v>427</v>
      </c>
      <c r="D361" s="7" t="s">
        <v>28</v>
      </c>
      <c r="E361" s="7">
        <v>1</v>
      </c>
      <c r="G361" s="7">
        <v>37.5</v>
      </c>
      <c r="H361" s="7" t="s">
        <v>5</v>
      </c>
    </row>
    <row r="362" spans="1:8" ht="14.25">
      <c r="A362" s="7">
        <v>2134200</v>
      </c>
      <c r="B362" s="7">
        <v>21646</v>
      </c>
      <c r="C362" s="7" t="s">
        <v>428</v>
      </c>
      <c r="D362" s="7" t="s">
        <v>28</v>
      </c>
      <c r="E362" s="7">
        <v>1</v>
      </c>
      <c r="G362" s="7">
        <v>21</v>
      </c>
      <c r="H362" s="7" t="s">
        <v>5</v>
      </c>
    </row>
    <row r="363" spans="1:8" ht="14.25">
      <c r="A363" s="7">
        <v>2134300</v>
      </c>
      <c r="B363" s="7">
        <v>21647</v>
      </c>
      <c r="C363" s="7" t="s">
        <v>429</v>
      </c>
      <c r="D363" s="7" t="s">
        <v>28</v>
      </c>
      <c r="E363" s="7">
        <v>1</v>
      </c>
      <c r="G363" s="7">
        <v>70</v>
      </c>
      <c r="H363" s="7" t="s">
        <v>5</v>
      </c>
    </row>
    <row r="364" spans="1:8" ht="28.5">
      <c r="A364" s="7">
        <v>2134400</v>
      </c>
      <c r="B364" s="7">
        <v>21648</v>
      </c>
      <c r="C364" s="7" t="s">
        <v>430</v>
      </c>
      <c r="D364" s="7" t="s">
        <v>28</v>
      </c>
      <c r="E364" s="7">
        <v>1</v>
      </c>
      <c r="G364" s="7">
        <v>133</v>
      </c>
      <c r="H364" s="7" t="s">
        <v>5</v>
      </c>
    </row>
    <row r="365" spans="1:8" ht="14.25">
      <c r="A365" s="7">
        <v>2134500</v>
      </c>
      <c r="B365" s="7">
        <v>21649</v>
      </c>
      <c r="C365" s="7" t="s">
        <v>431</v>
      </c>
      <c r="D365" s="7" t="s">
        <v>28</v>
      </c>
      <c r="E365" s="7">
        <v>1</v>
      </c>
      <c r="G365" s="7">
        <v>26</v>
      </c>
      <c r="H365" s="7" t="s">
        <v>5</v>
      </c>
    </row>
    <row r="366" spans="1:8" ht="14.25">
      <c r="A366" s="7">
        <v>2134600</v>
      </c>
      <c r="B366" s="7">
        <v>21650</v>
      </c>
      <c r="C366" s="7" t="s">
        <v>432</v>
      </c>
      <c r="D366" s="7" t="s">
        <v>28</v>
      </c>
      <c r="E366" s="7">
        <v>1</v>
      </c>
      <c r="G366" s="7">
        <v>135</v>
      </c>
      <c r="H366" s="7" t="s">
        <v>5</v>
      </c>
    </row>
    <row r="367" spans="1:8" ht="14.25">
      <c r="A367" s="7">
        <v>2134700</v>
      </c>
      <c r="B367" s="7">
        <v>21651</v>
      </c>
      <c r="C367" s="7" t="s">
        <v>433</v>
      </c>
      <c r="D367" s="7" t="s">
        <v>28</v>
      </c>
      <c r="E367" s="7">
        <v>1</v>
      </c>
      <c r="G367" s="7">
        <v>215</v>
      </c>
      <c r="H367" s="7" t="s">
        <v>5</v>
      </c>
    </row>
    <row r="368" spans="1:8" ht="14.25">
      <c r="A368" s="7">
        <v>2134800</v>
      </c>
      <c r="B368" s="7">
        <v>21652</v>
      </c>
      <c r="C368" s="7" t="s">
        <v>434</v>
      </c>
      <c r="D368" s="7" t="s">
        <v>28</v>
      </c>
      <c r="E368" s="7">
        <v>1</v>
      </c>
      <c r="G368" s="7">
        <v>182</v>
      </c>
      <c r="H368" s="7" t="s">
        <v>5</v>
      </c>
    </row>
    <row r="369" spans="1:8" ht="14.25">
      <c r="A369" s="7">
        <v>2134900</v>
      </c>
      <c r="B369" s="7">
        <v>21653</v>
      </c>
      <c r="C369" s="7" t="s">
        <v>435</v>
      </c>
      <c r="D369" s="7" t="s">
        <v>28</v>
      </c>
      <c r="E369" s="7">
        <v>1</v>
      </c>
      <c r="G369" s="7">
        <v>107</v>
      </c>
      <c r="H369" s="7" t="s">
        <v>5</v>
      </c>
    </row>
    <row r="370" spans="1:8" ht="14.25">
      <c r="A370" s="7">
        <v>2135000</v>
      </c>
      <c r="B370" s="7">
        <v>21654</v>
      </c>
      <c r="C370" s="7" t="s">
        <v>436</v>
      </c>
      <c r="D370" s="7" t="s">
        <v>28</v>
      </c>
      <c r="E370" s="7">
        <v>1</v>
      </c>
      <c r="G370" s="7">
        <v>28.5</v>
      </c>
      <c r="H370" s="7" t="s">
        <v>5</v>
      </c>
    </row>
    <row r="371" spans="1:8" ht="14.25">
      <c r="A371" s="7">
        <v>2135100</v>
      </c>
      <c r="B371" s="7">
        <v>21655</v>
      </c>
      <c r="C371" s="7" t="s">
        <v>437</v>
      </c>
      <c r="D371" s="7" t="s">
        <v>28</v>
      </c>
      <c r="E371" s="7">
        <v>1</v>
      </c>
      <c r="G371" s="7">
        <v>88</v>
      </c>
      <c r="H371" s="7" t="s">
        <v>5</v>
      </c>
    </row>
    <row r="372" spans="1:8" ht="28.5">
      <c r="A372" s="7">
        <v>2135200</v>
      </c>
      <c r="B372" s="7">
        <v>24032</v>
      </c>
      <c r="C372" s="7" t="s">
        <v>438</v>
      </c>
      <c r="D372" s="7" t="s">
        <v>28</v>
      </c>
      <c r="E372" s="7">
        <v>1</v>
      </c>
      <c r="G372" s="7">
        <v>21</v>
      </c>
      <c r="H372" s="7" t="s">
        <v>5</v>
      </c>
    </row>
    <row r="373" spans="1:8" ht="14.25">
      <c r="A373" s="7">
        <v>2135300</v>
      </c>
      <c r="B373" s="7">
        <v>24033</v>
      </c>
      <c r="C373" s="7" t="s">
        <v>439</v>
      </c>
      <c r="D373" s="7" t="s">
        <v>28</v>
      </c>
      <c r="E373" s="7">
        <v>1</v>
      </c>
      <c r="G373" s="7">
        <v>297</v>
      </c>
      <c r="H373" s="7" t="s">
        <v>5</v>
      </c>
    </row>
    <row r="374" spans="1:8" ht="14.25">
      <c r="A374" s="7">
        <v>2135400</v>
      </c>
      <c r="B374" s="7">
        <v>24034</v>
      </c>
      <c r="C374" s="7" t="s">
        <v>440</v>
      </c>
      <c r="D374" s="7" t="s">
        <v>28</v>
      </c>
      <c r="E374" s="7">
        <v>1</v>
      </c>
      <c r="G374" s="7">
        <v>162</v>
      </c>
      <c r="H374" s="7" t="s">
        <v>5</v>
      </c>
    </row>
    <row r="375" spans="1:8" ht="14.25">
      <c r="A375" s="7">
        <v>2135500</v>
      </c>
      <c r="B375" s="7">
        <v>24035</v>
      </c>
      <c r="C375" s="7" t="s">
        <v>441</v>
      </c>
      <c r="D375" s="7" t="s">
        <v>28</v>
      </c>
      <c r="E375" s="7">
        <v>1</v>
      </c>
      <c r="G375" s="7">
        <v>57</v>
      </c>
      <c r="H375" s="7" t="s">
        <v>5</v>
      </c>
    </row>
    <row r="376" spans="1:8" ht="14.25">
      <c r="A376" s="7">
        <v>2135600</v>
      </c>
      <c r="B376" s="7">
        <v>24036</v>
      </c>
      <c r="C376" s="7" t="s">
        <v>442</v>
      </c>
      <c r="D376" s="7" t="s">
        <v>28</v>
      </c>
      <c r="E376" s="7">
        <v>1</v>
      </c>
      <c r="G376" s="7">
        <v>28.5</v>
      </c>
      <c r="H376" s="7" t="s">
        <v>5</v>
      </c>
    </row>
    <row r="377" spans="1:8" ht="14.25">
      <c r="A377" s="7">
        <v>2135700</v>
      </c>
      <c r="B377" s="7">
        <v>24037</v>
      </c>
      <c r="C377" s="7" t="s">
        <v>443</v>
      </c>
      <c r="D377" s="7" t="s">
        <v>28</v>
      </c>
      <c r="E377" s="7">
        <v>1</v>
      </c>
      <c r="G377" s="7">
        <v>28.5</v>
      </c>
      <c r="H377" s="7" t="s">
        <v>5</v>
      </c>
    </row>
    <row r="378" spans="1:8" ht="14.25">
      <c r="A378" s="7">
        <v>2135800</v>
      </c>
      <c r="B378" s="7">
        <v>24038</v>
      </c>
      <c r="C378" s="7" t="s">
        <v>444</v>
      </c>
      <c r="D378" s="7" t="s">
        <v>28</v>
      </c>
      <c r="E378" s="7">
        <v>1</v>
      </c>
      <c r="G378" s="7">
        <v>28.5</v>
      </c>
      <c r="H378" s="7" t="s">
        <v>5</v>
      </c>
    </row>
    <row r="379" spans="1:8" ht="14.25">
      <c r="A379" s="7">
        <v>2135900</v>
      </c>
      <c r="B379" s="7">
        <v>24039</v>
      </c>
      <c r="C379" s="7" t="s">
        <v>445</v>
      </c>
      <c r="D379" s="7" t="s">
        <v>28</v>
      </c>
      <c r="E379" s="7">
        <v>1</v>
      </c>
      <c r="G379" s="7">
        <v>42.5</v>
      </c>
      <c r="H379" s="7" t="s">
        <v>5</v>
      </c>
    </row>
    <row r="380" spans="1:8" ht="14.25">
      <c r="A380" s="7">
        <v>2136000</v>
      </c>
      <c r="B380" s="7">
        <v>24040</v>
      </c>
      <c r="C380" s="7" t="s">
        <v>446</v>
      </c>
      <c r="D380" s="7" t="s">
        <v>28</v>
      </c>
      <c r="E380" s="7">
        <v>1</v>
      </c>
      <c r="G380" s="7">
        <v>42.5</v>
      </c>
      <c r="H380" s="7" t="s">
        <v>5</v>
      </c>
    </row>
    <row r="381" spans="1:8" ht="14.25">
      <c r="A381" s="7">
        <v>2136100</v>
      </c>
      <c r="B381" s="7">
        <v>24041</v>
      </c>
      <c r="C381" s="7" t="s">
        <v>447</v>
      </c>
      <c r="D381" s="7" t="s">
        <v>28</v>
      </c>
      <c r="E381" s="7">
        <v>1</v>
      </c>
      <c r="G381" s="7">
        <v>70</v>
      </c>
      <c r="H381" s="7" t="s">
        <v>5</v>
      </c>
    </row>
    <row r="382" spans="1:8" ht="14.25">
      <c r="A382" s="7">
        <v>2136200</v>
      </c>
      <c r="B382" s="7">
        <v>24042</v>
      </c>
      <c r="C382" s="7" t="s">
        <v>448</v>
      </c>
      <c r="D382" s="7" t="s">
        <v>28</v>
      </c>
      <c r="E382" s="7">
        <v>1</v>
      </c>
      <c r="G382" s="7">
        <v>70</v>
      </c>
      <c r="H382" s="7" t="s">
        <v>5</v>
      </c>
    </row>
    <row r="383" spans="1:8" ht="57">
      <c r="A383" s="7">
        <v>2136300</v>
      </c>
      <c r="B383" s="7">
        <v>24043</v>
      </c>
      <c r="C383" s="7" t="s">
        <v>449</v>
      </c>
      <c r="D383" s="7" t="s">
        <v>28</v>
      </c>
      <c r="E383" s="7">
        <v>1</v>
      </c>
      <c r="F383" s="7" t="s">
        <v>450</v>
      </c>
      <c r="G383" s="7">
        <v>880</v>
      </c>
      <c r="H383" s="7" t="s">
        <v>5</v>
      </c>
    </row>
    <row r="384" spans="1:8" ht="42.75">
      <c r="A384" s="7">
        <v>2136400</v>
      </c>
      <c r="B384" s="7">
        <v>24044</v>
      </c>
      <c r="C384" s="7" t="s">
        <v>451</v>
      </c>
      <c r="D384" s="7" t="s">
        <v>28</v>
      </c>
      <c r="E384" s="7">
        <v>1</v>
      </c>
      <c r="F384" s="7" t="s">
        <v>452</v>
      </c>
      <c r="G384" s="7">
        <v>590</v>
      </c>
      <c r="H384" s="7" t="s">
        <v>5</v>
      </c>
    </row>
    <row r="385" spans="1:8" ht="28.5">
      <c r="A385" s="7">
        <v>2136500</v>
      </c>
      <c r="B385" s="7">
        <v>24045</v>
      </c>
      <c r="C385" s="7" t="s">
        <v>453</v>
      </c>
      <c r="D385" s="7" t="s">
        <v>28</v>
      </c>
      <c r="E385" s="7">
        <v>1</v>
      </c>
      <c r="F385" s="7" t="s">
        <v>454</v>
      </c>
      <c r="G385" s="7">
        <v>182</v>
      </c>
      <c r="H385" s="7" t="s">
        <v>5</v>
      </c>
    </row>
    <row r="386" spans="1:8" ht="14.25">
      <c r="A386" s="10">
        <v>2136600</v>
      </c>
      <c r="B386" s="10">
        <v>23100</v>
      </c>
      <c r="C386" s="10" t="s">
        <v>455</v>
      </c>
      <c r="D386" s="10"/>
      <c r="E386" s="10"/>
      <c r="F386" s="10"/>
      <c r="G386" s="10"/>
      <c r="H386" s="10"/>
    </row>
    <row r="387" spans="1:8" ht="71.25">
      <c r="A387" s="7">
        <v>2136700</v>
      </c>
      <c r="B387" s="7">
        <v>23101</v>
      </c>
      <c r="C387" s="7" t="s">
        <v>456</v>
      </c>
      <c r="D387" s="7" t="s">
        <v>457</v>
      </c>
      <c r="E387" s="7">
        <v>1</v>
      </c>
      <c r="F387" s="7" t="s">
        <v>458</v>
      </c>
      <c r="G387" s="7">
        <v>268</v>
      </c>
      <c r="H387" s="7" t="s">
        <v>5</v>
      </c>
    </row>
    <row r="388" spans="1:8" ht="14.25">
      <c r="A388" s="10">
        <v>2136800</v>
      </c>
      <c r="B388" s="10">
        <v>21672</v>
      </c>
      <c r="C388" s="10" t="s">
        <v>459</v>
      </c>
      <c r="D388" s="10"/>
      <c r="E388" s="10"/>
      <c r="F388" s="10"/>
      <c r="G388" s="10"/>
      <c r="H388" s="10"/>
    </row>
    <row r="389" spans="1:8" ht="99.75">
      <c r="A389" s="7">
        <v>2136900</v>
      </c>
      <c r="B389" s="7">
        <v>21673</v>
      </c>
      <c r="C389" s="7" t="s">
        <v>460</v>
      </c>
      <c r="D389" s="7" t="s">
        <v>248</v>
      </c>
      <c r="E389" s="7">
        <v>1</v>
      </c>
      <c r="F389" s="7" t="s">
        <v>461</v>
      </c>
      <c r="G389" s="7">
        <v>266</v>
      </c>
      <c r="H389" s="7" t="s">
        <v>5</v>
      </c>
    </row>
    <row r="390" spans="1:8" ht="42.75">
      <c r="A390" s="7">
        <v>2137000</v>
      </c>
      <c r="B390" s="7">
        <v>21674</v>
      </c>
      <c r="C390" s="7" t="s">
        <v>462</v>
      </c>
      <c r="D390" s="7" t="s">
        <v>248</v>
      </c>
      <c r="E390" s="7">
        <v>1</v>
      </c>
      <c r="F390" s="7" t="s">
        <v>463</v>
      </c>
      <c r="G390" s="7">
        <v>127.5</v>
      </c>
      <c r="H390" s="7" t="s">
        <v>5</v>
      </c>
    </row>
    <row r="391" spans="1:8" ht="42.75">
      <c r="A391" s="7">
        <v>2137100</v>
      </c>
      <c r="B391" s="7">
        <v>21675</v>
      </c>
      <c r="C391" s="7" t="s">
        <v>464</v>
      </c>
      <c r="D391" s="7" t="s">
        <v>248</v>
      </c>
      <c r="E391" s="7">
        <v>1</v>
      </c>
      <c r="F391" s="7" t="s">
        <v>463</v>
      </c>
      <c r="G391" s="7">
        <v>110</v>
      </c>
      <c r="H391" s="7" t="s">
        <v>5</v>
      </c>
    </row>
    <row r="392" spans="1:8" ht="28.5">
      <c r="A392" s="7">
        <v>2137110</v>
      </c>
      <c r="B392" s="7"/>
      <c r="C392" s="7" t="s">
        <v>465</v>
      </c>
      <c r="D392" s="7" t="s">
        <v>248</v>
      </c>
      <c r="E392" s="7">
        <v>1</v>
      </c>
      <c r="F392" s="7" t="s">
        <v>466</v>
      </c>
      <c r="G392" s="7">
        <v>110</v>
      </c>
      <c r="H392" s="7" t="s">
        <v>5</v>
      </c>
    </row>
    <row r="393" spans="1:8" ht="28.5">
      <c r="A393" s="7">
        <v>2137120</v>
      </c>
      <c r="B393" s="7"/>
      <c r="C393" s="7" t="s">
        <v>467</v>
      </c>
      <c r="D393" s="7" t="s">
        <v>248</v>
      </c>
      <c r="E393" s="7">
        <v>1</v>
      </c>
      <c r="F393" s="7" t="s">
        <v>466</v>
      </c>
      <c r="G393" s="7">
        <v>95</v>
      </c>
      <c r="H393" s="7" t="s">
        <v>5</v>
      </c>
    </row>
    <row r="394" spans="1:8" ht="85.5">
      <c r="A394" s="7">
        <v>2137130</v>
      </c>
      <c r="B394" s="7"/>
      <c r="C394" s="7" t="s">
        <v>468</v>
      </c>
      <c r="D394" s="7" t="s">
        <v>248</v>
      </c>
      <c r="E394" s="7">
        <v>1</v>
      </c>
      <c r="F394" s="7" t="s">
        <v>469</v>
      </c>
      <c r="G394" s="7">
        <v>225</v>
      </c>
      <c r="H394" s="7" t="s">
        <v>5</v>
      </c>
    </row>
    <row r="395" spans="1:8" ht="85.5">
      <c r="A395" s="7">
        <v>2137140</v>
      </c>
      <c r="B395" s="7"/>
      <c r="C395" s="7" t="s">
        <v>470</v>
      </c>
      <c r="D395" s="7" t="s">
        <v>248</v>
      </c>
      <c r="E395" s="7">
        <v>1</v>
      </c>
      <c r="F395" s="7" t="s">
        <v>471</v>
      </c>
      <c r="G395" s="7">
        <v>194</v>
      </c>
      <c r="H395" s="7" t="s">
        <v>5</v>
      </c>
    </row>
    <row r="396" spans="1:8" ht="171">
      <c r="A396" s="7">
        <v>2137200</v>
      </c>
      <c r="B396" s="7">
        <v>21676</v>
      </c>
      <c r="C396" s="7" t="s">
        <v>472</v>
      </c>
      <c r="D396" s="7" t="s">
        <v>248</v>
      </c>
      <c r="E396" s="7">
        <v>1</v>
      </c>
      <c r="F396" s="7" t="s">
        <v>473</v>
      </c>
      <c r="G396" s="7">
        <v>360</v>
      </c>
      <c r="H396" s="7" t="s">
        <v>5</v>
      </c>
    </row>
    <row r="397" spans="1:8" ht="14.25">
      <c r="A397" s="10">
        <v>2137210</v>
      </c>
      <c r="B397" s="10"/>
      <c r="C397" s="10" t="s">
        <v>474</v>
      </c>
      <c r="D397" s="10"/>
      <c r="E397" s="10"/>
      <c r="F397" s="10"/>
      <c r="G397" s="10"/>
      <c r="H397" s="10"/>
    </row>
    <row r="398" spans="1:8" ht="28.5">
      <c r="A398" s="7">
        <v>2137211</v>
      </c>
      <c r="B398" s="7"/>
      <c r="C398" s="7" t="s">
        <v>475</v>
      </c>
      <c r="D398" s="7" t="s">
        <v>38</v>
      </c>
      <c r="E398" s="7">
        <v>1</v>
      </c>
      <c r="F398" s="7" t="s">
        <v>476</v>
      </c>
      <c r="G398" s="7">
        <v>2000</v>
      </c>
      <c r="H398" s="7" t="s">
        <v>5</v>
      </c>
    </row>
    <row r="399" spans="1:8" ht="14.25">
      <c r="A399" s="8">
        <v>2137300</v>
      </c>
      <c r="B399" s="8">
        <v>21684</v>
      </c>
      <c r="C399" s="8" t="s">
        <v>477</v>
      </c>
      <c r="D399" s="8"/>
      <c r="E399" s="8"/>
      <c r="F399" s="8"/>
      <c r="G399" s="8"/>
      <c r="H399" s="8"/>
    </row>
    <row r="400" spans="1:8" ht="28.5">
      <c r="A400" s="10">
        <v>2137400</v>
      </c>
      <c r="B400" s="10">
        <v>21685</v>
      </c>
      <c r="C400" s="10" t="s">
        <v>478</v>
      </c>
      <c r="D400" s="10"/>
      <c r="E400" s="10"/>
      <c r="F400" s="10" t="s">
        <v>479</v>
      </c>
      <c r="G400" s="10"/>
      <c r="H400" s="10"/>
    </row>
    <row r="401" spans="1:8" ht="14.25">
      <c r="A401" s="7">
        <v>2137500</v>
      </c>
      <c r="B401" s="7">
        <v>21686</v>
      </c>
      <c r="C401" s="7" t="s">
        <v>480</v>
      </c>
      <c r="D401" s="7" t="s">
        <v>28</v>
      </c>
      <c r="E401" s="7">
        <v>2</v>
      </c>
      <c r="G401" s="7">
        <v>109</v>
      </c>
      <c r="H401" s="7" t="s">
        <v>5</v>
      </c>
    </row>
    <row r="402" spans="1:8" ht="14.25">
      <c r="A402" s="7">
        <v>2137600</v>
      </c>
      <c r="B402" s="7">
        <v>21687</v>
      </c>
      <c r="C402" s="7" t="s">
        <v>481</v>
      </c>
      <c r="D402" s="7" t="s">
        <v>28</v>
      </c>
      <c r="E402" s="7">
        <v>2</v>
      </c>
      <c r="G402" s="7">
        <v>144</v>
      </c>
      <c r="H402" s="7" t="s">
        <v>5</v>
      </c>
    </row>
    <row r="403" spans="1:8" ht="14.25">
      <c r="A403" s="7">
        <v>2137700</v>
      </c>
      <c r="B403" s="7">
        <v>21688</v>
      </c>
      <c r="C403" s="7" t="s">
        <v>482</v>
      </c>
      <c r="D403" s="7" t="s">
        <v>28</v>
      </c>
      <c r="E403" s="7">
        <v>2</v>
      </c>
      <c r="G403" s="7">
        <v>97</v>
      </c>
      <c r="H403" s="7" t="s">
        <v>5</v>
      </c>
    </row>
    <row r="404" spans="1:8" ht="14.25">
      <c r="A404" s="7">
        <v>2137800</v>
      </c>
      <c r="B404" s="7">
        <v>21689</v>
      </c>
      <c r="C404" s="7" t="s">
        <v>483</v>
      </c>
      <c r="D404" s="7" t="s">
        <v>28</v>
      </c>
      <c r="E404" s="7">
        <v>2</v>
      </c>
      <c r="G404" s="7">
        <v>23.5</v>
      </c>
      <c r="H404" s="7" t="s">
        <v>5</v>
      </c>
    </row>
    <row r="405" spans="1:8" ht="14.25">
      <c r="A405" s="7">
        <v>2137900</v>
      </c>
      <c r="B405" s="7">
        <v>21690</v>
      </c>
      <c r="C405" s="7" t="s">
        <v>484</v>
      </c>
      <c r="D405" s="7" t="s">
        <v>28</v>
      </c>
      <c r="E405" s="7">
        <v>2</v>
      </c>
      <c r="G405" s="7">
        <v>38.5</v>
      </c>
      <c r="H405" s="7" t="s">
        <v>5</v>
      </c>
    </row>
    <row r="406" spans="1:8" ht="14.25">
      <c r="A406" s="7">
        <v>2138000</v>
      </c>
      <c r="B406" s="7">
        <v>21691</v>
      </c>
      <c r="C406" s="7" t="s">
        <v>485</v>
      </c>
      <c r="D406" s="7" t="s">
        <v>28</v>
      </c>
      <c r="E406" s="7">
        <v>2</v>
      </c>
      <c r="G406" s="7">
        <v>38.5</v>
      </c>
      <c r="H406" s="7" t="s">
        <v>5</v>
      </c>
    </row>
    <row r="407" spans="1:8" ht="14.25">
      <c r="A407" s="7">
        <v>2138100</v>
      </c>
      <c r="B407" s="7">
        <v>21692</v>
      </c>
      <c r="C407" s="7" t="s">
        <v>486</v>
      </c>
      <c r="D407" s="7" t="s">
        <v>28</v>
      </c>
      <c r="E407" s="7">
        <v>2</v>
      </c>
      <c r="G407" s="7">
        <v>109</v>
      </c>
      <c r="H407" s="7" t="s">
        <v>5</v>
      </c>
    </row>
    <row r="408" spans="1:8" ht="14.25">
      <c r="A408" s="7">
        <v>2138200</v>
      </c>
      <c r="B408" s="7">
        <v>21693</v>
      </c>
      <c r="C408" s="7" t="s">
        <v>487</v>
      </c>
      <c r="D408" s="7" t="s">
        <v>28</v>
      </c>
      <c r="E408" s="7">
        <v>2</v>
      </c>
      <c r="G408" s="7">
        <v>109</v>
      </c>
      <c r="H408" s="7" t="s">
        <v>5</v>
      </c>
    </row>
    <row r="409" spans="1:8" ht="14.25">
      <c r="A409" s="7">
        <v>2138300</v>
      </c>
      <c r="B409" s="7">
        <v>21694</v>
      </c>
      <c r="C409" s="7" t="s">
        <v>488</v>
      </c>
      <c r="D409" s="7" t="s">
        <v>28</v>
      </c>
      <c r="E409" s="7">
        <v>2</v>
      </c>
      <c r="G409" s="7">
        <v>97</v>
      </c>
      <c r="H409" s="7" t="s">
        <v>5</v>
      </c>
    </row>
    <row r="410" spans="1:8" ht="14.25">
      <c r="A410" s="7">
        <v>2138400</v>
      </c>
      <c r="B410" s="7">
        <v>21695</v>
      </c>
      <c r="C410" s="7" t="s">
        <v>489</v>
      </c>
      <c r="D410" s="7" t="s">
        <v>28</v>
      </c>
      <c r="E410" s="7">
        <v>2</v>
      </c>
      <c r="G410" s="7">
        <v>97</v>
      </c>
      <c r="H410" s="7" t="s">
        <v>5</v>
      </c>
    </row>
    <row r="411" spans="1:8" ht="14.25">
      <c r="A411" s="7">
        <v>2138500</v>
      </c>
      <c r="B411" s="7">
        <v>21696</v>
      </c>
      <c r="C411" s="7" t="s">
        <v>490</v>
      </c>
      <c r="D411" s="7" t="s">
        <v>28</v>
      </c>
      <c r="E411" s="7">
        <v>2</v>
      </c>
      <c r="G411" s="7">
        <v>97</v>
      </c>
      <c r="H411" s="7" t="s">
        <v>5</v>
      </c>
    </row>
    <row r="412" spans="1:8" ht="14.25">
      <c r="A412" s="7">
        <v>2138600</v>
      </c>
      <c r="B412" s="7">
        <v>21697</v>
      </c>
      <c r="C412" s="7" t="s">
        <v>491</v>
      </c>
      <c r="D412" s="7" t="s">
        <v>28</v>
      </c>
      <c r="E412" s="7">
        <v>2</v>
      </c>
      <c r="G412" s="7">
        <v>109</v>
      </c>
      <c r="H412" s="7" t="s">
        <v>5</v>
      </c>
    </row>
    <row r="413" spans="1:8" ht="14.25">
      <c r="A413" s="7">
        <v>2138700</v>
      </c>
      <c r="B413" s="7">
        <v>21698</v>
      </c>
      <c r="C413" s="7" t="s">
        <v>492</v>
      </c>
      <c r="D413" s="7" t="s">
        <v>28</v>
      </c>
      <c r="E413" s="7">
        <v>2</v>
      </c>
      <c r="G413" s="7">
        <v>144</v>
      </c>
      <c r="H413" s="7" t="s">
        <v>5</v>
      </c>
    </row>
    <row r="414" spans="1:8" ht="14.25">
      <c r="A414" s="7">
        <v>2138800</v>
      </c>
      <c r="B414" s="7">
        <v>21699</v>
      </c>
      <c r="C414" s="7" t="s">
        <v>493</v>
      </c>
      <c r="D414" s="7" t="s">
        <v>28</v>
      </c>
      <c r="E414" s="7">
        <v>2</v>
      </c>
      <c r="G414" s="7">
        <v>109</v>
      </c>
      <c r="H414" s="7" t="s">
        <v>5</v>
      </c>
    </row>
    <row r="415" spans="1:8" ht="14.25">
      <c r="A415" s="7">
        <v>2138900</v>
      </c>
      <c r="B415" s="7">
        <v>21700</v>
      </c>
      <c r="C415" s="7" t="s">
        <v>494</v>
      </c>
      <c r="D415" s="7" t="s">
        <v>28</v>
      </c>
      <c r="E415" s="7">
        <v>2</v>
      </c>
      <c r="G415" s="7">
        <v>58</v>
      </c>
      <c r="H415" s="7" t="s">
        <v>5</v>
      </c>
    </row>
    <row r="416" spans="1:8" ht="14.25">
      <c r="A416" s="7">
        <v>2139000</v>
      </c>
      <c r="B416" s="7">
        <v>21701</v>
      </c>
      <c r="C416" s="7" t="s">
        <v>495</v>
      </c>
      <c r="D416" s="7" t="s">
        <v>28</v>
      </c>
      <c r="E416" s="7">
        <v>2</v>
      </c>
      <c r="G416" s="7">
        <v>109</v>
      </c>
      <c r="H416" s="7" t="s">
        <v>5</v>
      </c>
    </row>
    <row r="417" spans="1:8" ht="14.25">
      <c r="A417" s="10">
        <v>2139200</v>
      </c>
      <c r="B417" s="10">
        <v>21703</v>
      </c>
      <c r="C417" s="10" t="s">
        <v>496</v>
      </c>
      <c r="D417" s="10"/>
      <c r="E417" s="10"/>
      <c r="F417" s="10"/>
      <c r="G417" s="10"/>
      <c r="H417" s="10"/>
    </row>
    <row r="418" spans="1:8" ht="14.25">
      <c r="A418" s="7">
        <v>2139300</v>
      </c>
      <c r="B418" s="7">
        <v>21704</v>
      </c>
      <c r="C418" s="7" t="s">
        <v>497</v>
      </c>
      <c r="D418" s="7" t="s">
        <v>28</v>
      </c>
      <c r="E418" s="7">
        <v>1</v>
      </c>
      <c r="G418" s="7">
        <v>500</v>
      </c>
      <c r="H418" s="7" t="s">
        <v>5</v>
      </c>
    </row>
    <row r="419" spans="1:8" ht="14.25">
      <c r="A419" s="7">
        <v>2139400</v>
      </c>
      <c r="B419" s="7">
        <v>21705</v>
      </c>
      <c r="C419" s="7" t="s">
        <v>498</v>
      </c>
      <c r="D419" s="7" t="s">
        <v>28</v>
      </c>
      <c r="E419" s="7">
        <v>1</v>
      </c>
      <c r="G419" s="7">
        <v>1030</v>
      </c>
      <c r="H419" s="7" t="s">
        <v>5</v>
      </c>
    </row>
    <row r="420" spans="1:8" ht="14.25">
      <c r="A420" s="7">
        <v>2139500</v>
      </c>
      <c r="B420" s="7">
        <v>21706</v>
      </c>
      <c r="C420" s="7" t="s">
        <v>496</v>
      </c>
      <c r="D420" s="7" t="s">
        <v>28</v>
      </c>
      <c r="E420" s="7">
        <v>1</v>
      </c>
      <c r="G420" s="7">
        <v>500</v>
      </c>
      <c r="H420" s="7" t="s">
        <v>5</v>
      </c>
    </row>
    <row r="421" spans="1:8" ht="14.25">
      <c r="A421" s="10">
        <v>2139600</v>
      </c>
      <c r="B421" s="10">
        <v>21707</v>
      </c>
      <c r="C421" s="10" t="s">
        <v>499</v>
      </c>
      <c r="D421" s="10"/>
      <c r="E421" s="10"/>
      <c r="F421" s="10"/>
      <c r="G421" s="10"/>
      <c r="H421" s="10"/>
    </row>
    <row r="422" spans="1:8" ht="14.25">
      <c r="A422" s="7">
        <v>2139700</v>
      </c>
      <c r="B422" s="7">
        <v>21708</v>
      </c>
      <c r="C422" s="7" t="s">
        <v>500</v>
      </c>
      <c r="D422" s="7" t="s">
        <v>99</v>
      </c>
      <c r="E422" s="7">
        <v>1</v>
      </c>
      <c r="G422" s="7">
        <v>119</v>
      </c>
      <c r="H422" s="7" t="s">
        <v>5</v>
      </c>
    </row>
    <row r="423" spans="1:8" ht="14.25">
      <c r="A423" s="7">
        <v>2139800</v>
      </c>
      <c r="B423" s="7">
        <v>21709</v>
      </c>
      <c r="C423" s="7" t="s">
        <v>501</v>
      </c>
      <c r="D423" s="7" t="s">
        <v>99</v>
      </c>
      <c r="E423" s="7">
        <v>1</v>
      </c>
      <c r="G423" s="7">
        <v>151</v>
      </c>
      <c r="H423" s="7" t="s">
        <v>5</v>
      </c>
    </row>
    <row r="424" spans="1:8" ht="14.25">
      <c r="A424" s="7">
        <v>2139900</v>
      </c>
      <c r="B424" s="7">
        <v>21710</v>
      </c>
      <c r="C424" s="7" t="s">
        <v>502</v>
      </c>
      <c r="D424" s="7" t="s">
        <v>99</v>
      </c>
      <c r="E424" s="7">
        <v>1</v>
      </c>
      <c r="G424" s="7">
        <v>275</v>
      </c>
      <c r="H424" s="7" t="s">
        <v>5</v>
      </c>
    </row>
    <row r="425" spans="1:8" ht="14.25">
      <c r="A425" s="7">
        <v>2140000</v>
      </c>
      <c r="B425" s="7">
        <v>21711</v>
      </c>
      <c r="C425" s="7" t="s">
        <v>503</v>
      </c>
      <c r="D425" s="7" t="s">
        <v>105</v>
      </c>
      <c r="E425" s="7">
        <v>1</v>
      </c>
      <c r="F425" s="7" t="s">
        <v>106</v>
      </c>
      <c r="G425" s="7">
        <v>3.9</v>
      </c>
      <c r="H425" s="7" t="s">
        <v>5</v>
      </c>
    </row>
    <row r="426" spans="1:8" ht="14.25">
      <c r="A426" s="10">
        <v>2140100</v>
      </c>
      <c r="B426" s="10">
        <v>21712</v>
      </c>
      <c r="C426" s="10" t="s">
        <v>504</v>
      </c>
      <c r="D426" s="10"/>
      <c r="E426" s="10"/>
      <c r="F426" s="10"/>
      <c r="G426" s="10"/>
      <c r="H426" s="10"/>
    </row>
    <row r="427" spans="1:8" ht="14.25">
      <c r="A427" s="7">
        <v>2140200</v>
      </c>
      <c r="B427" s="7">
        <v>21713</v>
      </c>
      <c r="C427" s="7" t="s">
        <v>505</v>
      </c>
      <c r="D427" s="7" t="s">
        <v>506</v>
      </c>
      <c r="E427" s="7">
        <v>1</v>
      </c>
      <c r="G427" s="7">
        <v>289</v>
      </c>
      <c r="H427" s="7" t="s">
        <v>5</v>
      </c>
    </row>
    <row r="428" spans="1:8" ht="14.25">
      <c r="A428" s="7">
        <v>2140300</v>
      </c>
      <c r="B428" s="7">
        <v>21714</v>
      </c>
      <c r="C428" s="7" t="s">
        <v>507</v>
      </c>
      <c r="D428" s="7" t="s">
        <v>508</v>
      </c>
      <c r="E428" s="7">
        <v>1</v>
      </c>
      <c r="G428" s="7">
        <v>49</v>
      </c>
      <c r="H428" s="7" t="s">
        <v>5</v>
      </c>
    </row>
    <row r="429" spans="1:8" ht="14.25">
      <c r="A429" s="10">
        <v>2142100</v>
      </c>
      <c r="B429" s="10">
        <v>21732</v>
      </c>
      <c r="C429" s="10" t="s">
        <v>509</v>
      </c>
      <c r="D429" s="10"/>
      <c r="E429" s="10"/>
      <c r="F429" s="10"/>
      <c r="G429" s="10"/>
      <c r="H429" s="10"/>
    </row>
    <row r="430" spans="1:8" ht="14.25">
      <c r="A430" s="7">
        <v>2142200</v>
      </c>
      <c r="B430" s="7">
        <v>21733</v>
      </c>
      <c r="C430" s="7" t="s">
        <v>510</v>
      </c>
      <c r="D430" s="7" t="s">
        <v>508</v>
      </c>
      <c r="E430" s="7">
        <v>1</v>
      </c>
      <c r="G430" s="7">
        <v>16</v>
      </c>
      <c r="H430" s="7" t="s">
        <v>5</v>
      </c>
    </row>
    <row r="431" spans="1:8" ht="14.25">
      <c r="A431" s="7">
        <v>2142300</v>
      </c>
      <c r="B431" s="7">
        <v>21734</v>
      </c>
      <c r="C431" s="7" t="s">
        <v>511</v>
      </c>
      <c r="D431" s="7" t="s">
        <v>508</v>
      </c>
      <c r="E431" s="7">
        <v>1</v>
      </c>
      <c r="G431" s="7">
        <v>282</v>
      </c>
      <c r="H431" s="7" t="s">
        <v>5</v>
      </c>
    </row>
    <row r="432" spans="1:8" ht="14.25">
      <c r="A432" s="10">
        <v>2142400</v>
      </c>
      <c r="B432" s="10">
        <v>21735</v>
      </c>
      <c r="C432" s="10" t="s">
        <v>512</v>
      </c>
      <c r="D432" s="10"/>
      <c r="E432" s="10"/>
      <c r="F432" s="10"/>
      <c r="G432" s="10"/>
      <c r="H432" s="10"/>
    </row>
    <row r="433" spans="1:8" ht="14.25">
      <c r="A433" s="7">
        <v>2142500</v>
      </c>
      <c r="B433" s="7">
        <v>21736</v>
      </c>
      <c r="C433" s="7" t="s">
        <v>513</v>
      </c>
      <c r="D433" s="7" t="s">
        <v>514</v>
      </c>
      <c r="E433" s="7">
        <v>1</v>
      </c>
      <c r="G433" s="7">
        <v>66</v>
      </c>
      <c r="H433" s="7" t="s">
        <v>5</v>
      </c>
    </row>
    <row r="434" spans="1:8" ht="14.25">
      <c r="A434" s="10">
        <v>2142600</v>
      </c>
      <c r="B434" s="10">
        <v>21737</v>
      </c>
      <c r="C434" s="10" t="s">
        <v>515</v>
      </c>
      <c r="D434" s="10"/>
      <c r="E434" s="10"/>
      <c r="F434" s="10"/>
      <c r="G434" s="10"/>
      <c r="H434" s="10"/>
    </row>
    <row r="435" spans="1:8" ht="28.5">
      <c r="A435" s="7">
        <v>2142700</v>
      </c>
      <c r="B435" s="7">
        <v>21738</v>
      </c>
      <c r="C435" s="7" t="s">
        <v>516</v>
      </c>
      <c r="D435" s="7" t="s">
        <v>112</v>
      </c>
      <c r="E435" s="7">
        <v>1</v>
      </c>
      <c r="G435" s="7">
        <v>1110</v>
      </c>
      <c r="H435" s="7" t="s">
        <v>5</v>
      </c>
    </row>
    <row r="436" spans="1:8" ht="28.5">
      <c r="A436" s="7">
        <v>2142800</v>
      </c>
      <c r="B436" s="7">
        <v>21739</v>
      </c>
      <c r="C436" s="7" t="s">
        <v>517</v>
      </c>
      <c r="D436" s="7" t="s">
        <v>112</v>
      </c>
      <c r="E436" s="7">
        <v>1</v>
      </c>
      <c r="F436" s="7" t="s">
        <v>518</v>
      </c>
      <c r="G436" s="7">
        <v>560</v>
      </c>
      <c r="H436" s="7" t="s">
        <v>5</v>
      </c>
    </row>
    <row r="437" spans="1:8" ht="14.25">
      <c r="A437" s="7">
        <v>2142900</v>
      </c>
      <c r="B437" s="7">
        <v>21740</v>
      </c>
      <c r="C437" s="7" t="s">
        <v>519</v>
      </c>
      <c r="D437" s="7" t="s">
        <v>514</v>
      </c>
      <c r="E437" s="7">
        <v>1</v>
      </c>
      <c r="F437" s="7" t="s">
        <v>520</v>
      </c>
      <c r="G437" s="7">
        <v>61</v>
      </c>
      <c r="H437" s="7" t="s">
        <v>5</v>
      </c>
    </row>
    <row r="438" spans="1:8" ht="14.25">
      <c r="A438" s="7">
        <v>2143000</v>
      </c>
      <c r="B438" s="7">
        <v>21741</v>
      </c>
      <c r="C438" s="7" t="s">
        <v>521</v>
      </c>
      <c r="D438" s="7" t="s">
        <v>28</v>
      </c>
      <c r="E438" s="7">
        <v>1</v>
      </c>
      <c r="F438" s="7" t="s">
        <v>522</v>
      </c>
      <c r="G438" s="7">
        <v>2890</v>
      </c>
      <c r="H438" s="7" t="s">
        <v>5</v>
      </c>
    </row>
    <row r="439" spans="1:8" ht="14.25">
      <c r="A439" s="7">
        <v>2143100</v>
      </c>
      <c r="B439" s="7">
        <v>21742</v>
      </c>
      <c r="C439" s="7" t="s">
        <v>523</v>
      </c>
      <c r="D439" s="7" t="s">
        <v>28</v>
      </c>
      <c r="E439" s="7">
        <v>1</v>
      </c>
      <c r="F439" s="7" t="s">
        <v>522</v>
      </c>
      <c r="G439" s="7">
        <v>2470</v>
      </c>
      <c r="H439" s="7" t="s">
        <v>5</v>
      </c>
    </row>
    <row r="440" spans="1:8" ht="14.25">
      <c r="A440" s="7">
        <v>2143200</v>
      </c>
      <c r="B440" s="7">
        <v>21743</v>
      </c>
      <c r="C440" s="7" t="s">
        <v>524</v>
      </c>
      <c r="D440" s="7" t="s">
        <v>28</v>
      </c>
      <c r="E440" s="7">
        <v>1</v>
      </c>
      <c r="F440" s="7" t="s">
        <v>522</v>
      </c>
      <c r="G440" s="7">
        <v>2110</v>
      </c>
      <c r="H440" s="7" t="s">
        <v>5</v>
      </c>
    </row>
    <row r="441" spans="1:8" ht="14.25">
      <c r="A441" s="7">
        <v>2143300</v>
      </c>
      <c r="B441" s="7">
        <v>21744</v>
      </c>
      <c r="C441" s="7" t="s">
        <v>525</v>
      </c>
      <c r="D441" s="7" t="s">
        <v>28</v>
      </c>
      <c r="E441" s="7">
        <v>1</v>
      </c>
      <c r="F441" s="7" t="s">
        <v>522</v>
      </c>
      <c r="G441" s="7">
        <v>302</v>
      </c>
      <c r="H441" s="7" t="s">
        <v>5</v>
      </c>
    </row>
    <row r="442" spans="1:8" ht="14.25">
      <c r="A442" s="7">
        <v>2143400</v>
      </c>
      <c r="B442" s="7">
        <v>21745</v>
      </c>
      <c r="C442" s="7" t="s">
        <v>526</v>
      </c>
      <c r="D442" s="7" t="s">
        <v>28</v>
      </c>
      <c r="E442" s="7">
        <v>1</v>
      </c>
      <c r="G442" s="7">
        <v>249</v>
      </c>
      <c r="H442" s="7" t="s">
        <v>5</v>
      </c>
    </row>
    <row r="443" spans="1:8" ht="14.25">
      <c r="A443" s="10">
        <v>2143500</v>
      </c>
      <c r="B443" s="10">
        <v>21746</v>
      </c>
      <c r="C443" s="10" t="s">
        <v>527</v>
      </c>
      <c r="D443" s="10"/>
      <c r="E443" s="10"/>
      <c r="F443" s="10"/>
      <c r="G443" s="10"/>
      <c r="H443" s="10"/>
    </row>
    <row r="444" spans="1:8" ht="42.75">
      <c r="A444" s="7">
        <v>2143600</v>
      </c>
      <c r="B444" s="7">
        <v>21747</v>
      </c>
      <c r="C444" s="7" t="s">
        <v>528</v>
      </c>
      <c r="D444" s="7" t="s">
        <v>529</v>
      </c>
      <c r="E444" s="7">
        <v>1</v>
      </c>
      <c r="F444" s="7" t="s">
        <v>530</v>
      </c>
      <c r="G444" s="7">
        <v>74</v>
      </c>
      <c r="H444" s="7" t="s">
        <v>5</v>
      </c>
    </row>
    <row r="445" spans="1:8" ht="42.75">
      <c r="A445" s="7">
        <v>2143700</v>
      </c>
      <c r="B445" s="7">
        <v>21748</v>
      </c>
      <c r="C445" s="7" t="s">
        <v>531</v>
      </c>
      <c r="D445" s="7" t="s">
        <v>529</v>
      </c>
      <c r="E445" s="7">
        <v>1</v>
      </c>
      <c r="F445" s="7" t="s">
        <v>530</v>
      </c>
      <c r="G445" s="7">
        <v>290</v>
      </c>
      <c r="H445" s="7" t="s">
        <v>5</v>
      </c>
    </row>
    <row r="446" spans="1:8" ht="42.75">
      <c r="A446" s="7">
        <v>2143800</v>
      </c>
      <c r="B446" s="7">
        <v>21749</v>
      </c>
      <c r="C446" s="7" t="s">
        <v>532</v>
      </c>
      <c r="D446" s="7" t="s">
        <v>529</v>
      </c>
      <c r="E446" s="7">
        <v>1</v>
      </c>
      <c r="F446" s="7" t="s">
        <v>530</v>
      </c>
      <c r="G446" s="7">
        <v>740</v>
      </c>
      <c r="H446" s="7" t="s">
        <v>5</v>
      </c>
    </row>
    <row r="447" spans="1:8" ht="14.25">
      <c r="A447" s="7">
        <v>2143900</v>
      </c>
      <c r="B447" s="7">
        <v>21750</v>
      </c>
      <c r="C447" s="7" t="s">
        <v>533</v>
      </c>
      <c r="D447" s="7" t="s">
        <v>99</v>
      </c>
      <c r="E447" s="7">
        <v>1</v>
      </c>
      <c r="G447" s="7">
        <v>119</v>
      </c>
      <c r="H447" s="7" t="s">
        <v>5</v>
      </c>
    </row>
    <row r="448" spans="1:8" ht="42.75">
      <c r="A448" s="7">
        <v>2144000</v>
      </c>
      <c r="B448" s="7">
        <v>21751</v>
      </c>
      <c r="C448" s="7" t="s">
        <v>534</v>
      </c>
      <c r="D448" s="7" t="s">
        <v>506</v>
      </c>
      <c r="E448" s="7">
        <v>1</v>
      </c>
      <c r="F448" s="7" t="s">
        <v>530</v>
      </c>
      <c r="G448" s="7">
        <v>216</v>
      </c>
      <c r="H448" s="7" t="s">
        <v>5</v>
      </c>
    </row>
    <row r="449" spans="1:8" ht="14.25">
      <c r="A449" s="7">
        <v>2144100</v>
      </c>
      <c r="B449" s="7">
        <v>21752</v>
      </c>
      <c r="C449" s="7" t="s">
        <v>533</v>
      </c>
      <c r="D449" s="7" t="s">
        <v>105</v>
      </c>
      <c r="E449" s="7">
        <v>1</v>
      </c>
      <c r="G449" s="7">
        <v>3.9</v>
      </c>
      <c r="H449" s="7" t="s">
        <v>5</v>
      </c>
    </row>
    <row r="450" spans="1:8" ht="14.25">
      <c r="A450" s="10">
        <v>2144200</v>
      </c>
      <c r="B450" s="10">
        <v>21753</v>
      </c>
      <c r="C450" s="10" t="s">
        <v>535</v>
      </c>
      <c r="D450" s="10"/>
      <c r="E450" s="10"/>
      <c r="F450" s="10"/>
      <c r="G450" s="10"/>
      <c r="H450" s="10"/>
    </row>
    <row r="451" spans="1:8" ht="42.75">
      <c r="A451" s="7">
        <v>2144300</v>
      </c>
      <c r="B451" s="7">
        <v>21754</v>
      </c>
      <c r="C451" s="7" t="s">
        <v>534</v>
      </c>
      <c r="D451" s="7" t="s">
        <v>506</v>
      </c>
      <c r="E451" s="7">
        <v>1</v>
      </c>
      <c r="F451" s="7" t="s">
        <v>530</v>
      </c>
      <c r="G451" s="7">
        <v>216</v>
      </c>
      <c r="H451" s="7" t="s">
        <v>5</v>
      </c>
    </row>
    <row r="452" spans="1:8" ht="28.5">
      <c r="A452" s="10">
        <v>2144400</v>
      </c>
      <c r="B452" s="10">
        <v>21755</v>
      </c>
      <c r="C452" s="10" t="s">
        <v>536</v>
      </c>
      <c r="D452" s="10"/>
      <c r="E452" s="10"/>
      <c r="F452" s="10" t="s">
        <v>537</v>
      </c>
      <c r="G452" s="10"/>
      <c r="H452" s="10"/>
    </row>
    <row r="453" spans="1:8" ht="14.25">
      <c r="A453" s="7">
        <v>2144500</v>
      </c>
      <c r="B453" s="7">
        <v>21756</v>
      </c>
      <c r="C453" s="7" t="s">
        <v>538</v>
      </c>
      <c r="D453" s="7" t="s">
        <v>28</v>
      </c>
      <c r="E453" s="7">
        <v>1</v>
      </c>
      <c r="G453" s="7">
        <v>199</v>
      </c>
      <c r="H453" s="7" t="s">
        <v>5</v>
      </c>
    </row>
    <row r="454" spans="1:8" ht="14.25">
      <c r="A454" s="7">
        <v>2144600</v>
      </c>
      <c r="B454" s="7">
        <v>21757</v>
      </c>
      <c r="C454" s="7" t="s">
        <v>539</v>
      </c>
      <c r="D454" s="7" t="s">
        <v>248</v>
      </c>
      <c r="E454" s="7">
        <v>1</v>
      </c>
      <c r="G454" s="7">
        <v>31.5</v>
      </c>
      <c r="H454" s="7" t="s">
        <v>5</v>
      </c>
    </row>
    <row r="455" spans="1:8" ht="14.25">
      <c r="A455" s="7">
        <v>2144700</v>
      </c>
      <c r="B455" s="7">
        <v>21758</v>
      </c>
      <c r="C455" s="7" t="s">
        <v>540</v>
      </c>
      <c r="D455" s="7" t="s">
        <v>248</v>
      </c>
      <c r="E455" s="7">
        <v>1</v>
      </c>
      <c r="G455" s="7">
        <v>168</v>
      </c>
      <c r="H455" s="7" t="s">
        <v>5</v>
      </c>
    </row>
    <row r="456" spans="1:8" ht="14.25">
      <c r="A456" s="7">
        <v>2144800</v>
      </c>
      <c r="B456" s="7">
        <v>21759</v>
      </c>
      <c r="C456" s="7" t="s">
        <v>541</v>
      </c>
      <c r="D456" s="7" t="s">
        <v>248</v>
      </c>
      <c r="E456" s="7">
        <v>1</v>
      </c>
      <c r="G456" s="7">
        <v>339</v>
      </c>
      <c r="H456" s="7" t="s">
        <v>5</v>
      </c>
    </row>
    <row r="457" spans="1:8" ht="14.25">
      <c r="A457" s="7">
        <v>2144900</v>
      </c>
      <c r="B457" s="7">
        <v>21760</v>
      </c>
      <c r="C457" s="7" t="s">
        <v>542</v>
      </c>
      <c r="D457" s="7" t="s">
        <v>543</v>
      </c>
      <c r="E457" s="7">
        <v>1</v>
      </c>
      <c r="G457" s="7">
        <v>133</v>
      </c>
      <c r="H457" s="7" t="s">
        <v>5</v>
      </c>
    </row>
    <row r="458" spans="1:8" ht="14.25">
      <c r="A458" s="7">
        <v>2145000</v>
      </c>
      <c r="B458" s="7">
        <v>21761</v>
      </c>
      <c r="C458" s="7" t="s">
        <v>544</v>
      </c>
      <c r="D458" s="7" t="s">
        <v>545</v>
      </c>
      <c r="E458" s="7">
        <v>1</v>
      </c>
      <c r="G458" s="7">
        <v>492</v>
      </c>
      <c r="H458" s="7" t="s">
        <v>5</v>
      </c>
    </row>
    <row r="459" spans="1:8" ht="14.25">
      <c r="A459" s="7">
        <v>2145100</v>
      </c>
      <c r="B459" s="7">
        <v>21762</v>
      </c>
      <c r="C459" s="7" t="s">
        <v>546</v>
      </c>
      <c r="D459" s="7" t="s">
        <v>248</v>
      </c>
      <c r="E459" s="7">
        <v>1</v>
      </c>
      <c r="G459" s="7">
        <v>306</v>
      </c>
      <c r="H459" s="7" t="s">
        <v>5</v>
      </c>
    </row>
    <row r="460" spans="1:8" ht="14.25">
      <c r="A460" s="7">
        <v>2145200</v>
      </c>
      <c r="B460" s="7">
        <v>21763</v>
      </c>
      <c r="C460" s="7" t="s">
        <v>547</v>
      </c>
      <c r="D460" s="7" t="s">
        <v>101</v>
      </c>
      <c r="E460" s="7">
        <v>1</v>
      </c>
      <c r="G460" s="7">
        <v>119</v>
      </c>
      <c r="H460" s="7" t="s">
        <v>5</v>
      </c>
    </row>
    <row r="461" spans="1:8" ht="14.25">
      <c r="A461" s="7">
        <v>2145300</v>
      </c>
      <c r="B461" s="7">
        <v>21764</v>
      </c>
      <c r="C461" s="7" t="s">
        <v>548</v>
      </c>
      <c r="D461" s="7" t="s">
        <v>28</v>
      </c>
      <c r="E461" s="7">
        <v>1</v>
      </c>
      <c r="G461" s="7">
        <v>89</v>
      </c>
      <c r="H461" s="7" t="s">
        <v>5</v>
      </c>
    </row>
    <row r="462" spans="1:8" ht="14.25">
      <c r="A462" s="7">
        <v>2145400</v>
      </c>
      <c r="B462" s="7">
        <v>21765</v>
      </c>
      <c r="C462" s="7" t="s">
        <v>548</v>
      </c>
      <c r="D462" s="7" t="s">
        <v>28</v>
      </c>
      <c r="E462" s="7">
        <v>1</v>
      </c>
      <c r="F462" s="7" t="s">
        <v>549</v>
      </c>
      <c r="G462" s="7">
        <v>76</v>
      </c>
      <c r="H462" s="7" t="s">
        <v>5</v>
      </c>
    </row>
    <row r="463" spans="1:8" ht="14.25">
      <c r="A463" s="7">
        <v>2145500</v>
      </c>
      <c r="B463" s="7">
        <v>21766</v>
      </c>
      <c r="C463" s="7" t="s">
        <v>548</v>
      </c>
      <c r="D463" s="7" t="s">
        <v>28</v>
      </c>
      <c r="E463" s="7">
        <v>1</v>
      </c>
      <c r="F463" s="7" t="s">
        <v>550</v>
      </c>
      <c r="G463" s="7">
        <v>62</v>
      </c>
      <c r="H463" s="7" t="s">
        <v>5</v>
      </c>
    </row>
    <row r="464" spans="1:8" ht="14.25">
      <c r="A464" s="7">
        <v>2145600</v>
      </c>
      <c r="B464" s="7">
        <v>21767</v>
      </c>
      <c r="C464" s="7" t="s">
        <v>551</v>
      </c>
      <c r="D464" s="7" t="s">
        <v>28</v>
      </c>
      <c r="E464" s="7">
        <v>1</v>
      </c>
      <c r="G464" s="7">
        <v>334</v>
      </c>
      <c r="H464" s="7" t="s">
        <v>5</v>
      </c>
    </row>
    <row r="465" spans="1:8" ht="14.25">
      <c r="A465" s="7">
        <v>2145700</v>
      </c>
      <c r="B465" s="7">
        <v>21768</v>
      </c>
      <c r="C465" s="7" t="s">
        <v>551</v>
      </c>
      <c r="D465" s="7" t="s">
        <v>28</v>
      </c>
      <c r="E465" s="7">
        <v>1</v>
      </c>
      <c r="F465" s="7" t="s">
        <v>552</v>
      </c>
      <c r="G465" s="7">
        <v>1090</v>
      </c>
      <c r="H465" s="7" t="s">
        <v>5</v>
      </c>
    </row>
    <row r="466" spans="1:8" ht="14.25">
      <c r="A466" s="10">
        <v>2145900</v>
      </c>
      <c r="B466" s="10">
        <v>21770</v>
      </c>
      <c r="C466" s="10" t="s">
        <v>553</v>
      </c>
      <c r="D466" s="10"/>
      <c r="E466" s="10"/>
      <c r="F466" s="10"/>
      <c r="G466" s="10"/>
      <c r="H466" s="10"/>
    </row>
    <row r="467" spans="1:8" ht="14.25">
      <c r="A467" s="7">
        <v>2146000</v>
      </c>
      <c r="B467" s="7">
        <v>21771</v>
      </c>
      <c r="C467" s="7" t="s">
        <v>554</v>
      </c>
      <c r="D467" s="7" t="s">
        <v>101</v>
      </c>
      <c r="E467" s="7">
        <v>1</v>
      </c>
      <c r="G467" s="7">
        <v>498</v>
      </c>
      <c r="H467" s="7" t="s">
        <v>5</v>
      </c>
    </row>
    <row r="468" spans="1:8" ht="14.25">
      <c r="A468" s="7">
        <v>2146100</v>
      </c>
      <c r="B468" s="7">
        <v>21772</v>
      </c>
      <c r="C468" s="7" t="s">
        <v>555</v>
      </c>
      <c r="D468" s="7" t="s">
        <v>101</v>
      </c>
      <c r="E468" s="7">
        <v>1</v>
      </c>
      <c r="G468" s="7">
        <v>451</v>
      </c>
      <c r="H468" s="7" t="s">
        <v>5</v>
      </c>
    </row>
    <row r="469" spans="1:8" ht="14.25">
      <c r="A469" s="8">
        <v>2146200</v>
      </c>
      <c r="B469" s="8">
        <v>21773</v>
      </c>
      <c r="C469" s="8" t="s">
        <v>556</v>
      </c>
      <c r="D469" s="8"/>
      <c r="E469" s="8"/>
      <c r="F469" s="8"/>
      <c r="G469" s="8"/>
      <c r="H469" s="8"/>
    </row>
    <row r="470" spans="1:8" ht="14.25">
      <c r="A470" s="10">
        <v>2146300</v>
      </c>
      <c r="B470" s="10">
        <v>21774</v>
      </c>
      <c r="C470" s="10" t="s">
        <v>557</v>
      </c>
      <c r="D470" s="10"/>
      <c r="E470" s="10"/>
      <c r="F470" s="10"/>
      <c r="G470" s="10"/>
      <c r="H470" s="10"/>
    </row>
    <row r="471" spans="1:8" ht="14.25">
      <c r="A471" s="7">
        <v>2146400</v>
      </c>
      <c r="B471" s="7">
        <v>21775</v>
      </c>
      <c r="C471" s="7" t="s">
        <v>558</v>
      </c>
      <c r="D471" s="7" t="s">
        <v>559</v>
      </c>
      <c r="E471" s="7">
        <v>1</v>
      </c>
      <c r="G471" s="7">
        <v>144</v>
      </c>
      <c r="H471" s="7" t="s">
        <v>5</v>
      </c>
    </row>
    <row r="472" spans="1:8" ht="14.25">
      <c r="A472" s="7">
        <v>2146500</v>
      </c>
      <c r="B472" s="7">
        <v>21776</v>
      </c>
      <c r="C472" s="7" t="s">
        <v>560</v>
      </c>
      <c r="D472" s="7" t="s">
        <v>559</v>
      </c>
      <c r="E472" s="7">
        <v>1</v>
      </c>
      <c r="G472" s="7">
        <v>253</v>
      </c>
      <c r="H472" s="7" t="s">
        <v>5</v>
      </c>
    </row>
    <row r="473" spans="1:8" ht="14.25">
      <c r="A473" s="7">
        <v>2146600</v>
      </c>
      <c r="B473" s="7">
        <v>21777</v>
      </c>
      <c r="C473" s="7" t="s">
        <v>561</v>
      </c>
      <c r="D473" s="7" t="s">
        <v>562</v>
      </c>
      <c r="E473" s="7">
        <v>1</v>
      </c>
      <c r="G473" s="7">
        <v>1850</v>
      </c>
      <c r="H473" s="7" t="s">
        <v>5</v>
      </c>
    </row>
    <row r="474" spans="1:8" ht="14.25">
      <c r="A474" s="7">
        <v>2146700</v>
      </c>
      <c r="B474" s="7">
        <v>21778</v>
      </c>
      <c r="C474" s="7" t="s">
        <v>563</v>
      </c>
      <c r="D474" s="7" t="s">
        <v>112</v>
      </c>
      <c r="E474" s="7">
        <v>1</v>
      </c>
      <c r="G474" s="7">
        <v>970</v>
      </c>
      <c r="H474" s="7" t="s">
        <v>5</v>
      </c>
    </row>
    <row r="475" spans="1:8" ht="14.25">
      <c r="A475" s="7">
        <v>2146800</v>
      </c>
      <c r="B475" s="7">
        <v>21779</v>
      </c>
      <c r="C475" s="7" t="s">
        <v>564</v>
      </c>
      <c r="D475" s="7" t="s">
        <v>112</v>
      </c>
      <c r="E475" s="7">
        <v>1</v>
      </c>
      <c r="G475" s="7">
        <v>185</v>
      </c>
      <c r="H475" s="7" t="s">
        <v>5</v>
      </c>
    </row>
    <row r="476" spans="1:8" ht="14.25">
      <c r="A476" s="10">
        <v>2146900</v>
      </c>
      <c r="B476" s="10">
        <v>21780</v>
      </c>
      <c r="C476" s="10" t="s">
        <v>565</v>
      </c>
      <c r="D476" s="10"/>
      <c r="E476" s="10"/>
      <c r="F476" s="10"/>
      <c r="G476" s="10"/>
      <c r="H476" s="10"/>
    </row>
    <row r="477" spans="1:8" ht="14.25">
      <c r="A477" s="7">
        <v>2147000</v>
      </c>
      <c r="B477" s="7">
        <v>21781</v>
      </c>
      <c r="C477" s="7" t="s">
        <v>566</v>
      </c>
      <c r="D477" s="7" t="s">
        <v>508</v>
      </c>
      <c r="E477" s="7">
        <v>1</v>
      </c>
      <c r="G477" s="7">
        <v>3.4</v>
      </c>
      <c r="H477" s="7" t="s">
        <v>5</v>
      </c>
    </row>
    <row r="478" spans="1:8" ht="14.25">
      <c r="A478" s="7">
        <v>2147100</v>
      </c>
      <c r="B478" s="7">
        <v>21782</v>
      </c>
      <c r="C478" s="7" t="s">
        <v>567</v>
      </c>
      <c r="D478" s="7" t="s">
        <v>508</v>
      </c>
      <c r="E478" s="7">
        <v>1</v>
      </c>
      <c r="G478" s="7">
        <v>5.4</v>
      </c>
      <c r="H478" s="7" t="s">
        <v>5</v>
      </c>
    </row>
    <row r="479" spans="1:8" ht="14.25">
      <c r="A479" s="7">
        <v>2147200</v>
      </c>
      <c r="B479" s="7">
        <v>21783</v>
      </c>
      <c r="C479" s="7" t="s">
        <v>568</v>
      </c>
      <c r="D479" s="7" t="s">
        <v>508</v>
      </c>
      <c r="E479" s="7">
        <v>1</v>
      </c>
      <c r="G479" s="7">
        <v>6.6</v>
      </c>
      <c r="H479" s="7" t="s">
        <v>5</v>
      </c>
    </row>
    <row r="480" spans="1:8" ht="28.5">
      <c r="A480" s="7">
        <v>2147300</v>
      </c>
      <c r="B480" s="7">
        <v>21784</v>
      </c>
      <c r="C480" s="7" t="s">
        <v>569</v>
      </c>
      <c r="D480" s="7" t="s">
        <v>508</v>
      </c>
      <c r="E480" s="7">
        <v>1</v>
      </c>
      <c r="G480" s="7">
        <v>2.7</v>
      </c>
      <c r="H480" s="7" t="s">
        <v>5</v>
      </c>
    </row>
    <row r="481" spans="1:8" ht="14.25">
      <c r="A481" s="7">
        <v>2147400</v>
      </c>
      <c r="B481" s="7">
        <v>21785</v>
      </c>
      <c r="C481" s="7" t="e">
        <f>-כל סקר קרקע לא פחות מ</f>
        <v>#NAME?</v>
      </c>
      <c r="D481" s="7" t="s">
        <v>562</v>
      </c>
      <c r="E481" s="7">
        <v>1</v>
      </c>
      <c r="G481" s="7">
        <v>2950</v>
      </c>
      <c r="H481" s="7" t="s">
        <v>5</v>
      </c>
    </row>
    <row r="482" spans="1:8" ht="14.25">
      <c r="A482" s="7">
        <v>2147500</v>
      </c>
      <c r="B482" s="7">
        <v>21786</v>
      </c>
      <c r="C482" s="7" t="s">
        <v>570</v>
      </c>
      <c r="D482" s="7" t="s">
        <v>571</v>
      </c>
      <c r="E482" s="7">
        <v>1</v>
      </c>
      <c r="G482" s="7">
        <v>620</v>
      </c>
      <c r="H482" s="7" t="s">
        <v>5</v>
      </c>
    </row>
    <row r="483" spans="1:8" ht="14.25">
      <c r="A483" s="7">
        <v>2147600</v>
      </c>
      <c r="B483" s="7">
        <v>21787</v>
      </c>
      <c r="C483" s="7" t="s">
        <v>572</v>
      </c>
      <c r="D483" s="7" t="s">
        <v>571</v>
      </c>
      <c r="E483" s="7">
        <v>1</v>
      </c>
      <c r="G483" s="7">
        <v>1090</v>
      </c>
      <c r="H483" s="7" t="s">
        <v>5</v>
      </c>
    </row>
    <row r="484" spans="1:8" ht="14.25">
      <c r="A484" s="7">
        <v>2147700</v>
      </c>
      <c r="B484" s="7">
        <v>21788</v>
      </c>
      <c r="C484" s="7" t="s">
        <v>573</v>
      </c>
      <c r="D484" s="7" t="s">
        <v>571</v>
      </c>
      <c r="E484" s="7">
        <v>1</v>
      </c>
      <c r="G484" s="7">
        <v>1850</v>
      </c>
      <c r="H484" s="7" t="s">
        <v>5</v>
      </c>
    </row>
    <row r="485" spans="1:8" ht="14.25">
      <c r="A485" s="7">
        <v>2147800</v>
      </c>
      <c r="B485" s="7">
        <v>21789</v>
      </c>
      <c r="C485" s="7" t="s">
        <v>574</v>
      </c>
      <c r="D485" s="7" t="s">
        <v>575</v>
      </c>
      <c r="E485" s="7">
        <v>1</v>
      </c>
      <c r="F485" s="7">
        <v>1</v>
      </c>
      <c r="G485" s="7">
        <v>3790</v>
      </c>
      <c r="H485" s="7" t="s">
        <v>5</v>
      </c>
    </row>
    <row r="486" spans="1:8" ht="14.25">
      <c r="A486" s="7">
        <v>2147900</v>
      </c>
      <c r="B486" s="7">
        <v>21790</v>
      </c>
      <c r="C486" s="7" t="s">
        <v>576</v>
      </c>
      <c r="D486" s="7" t="s">
        <v>577</v>
      </c>
      <c r="E486" s="7">
        <v>1</v>
      </c>
      <c r="G486" s="7">
        <v>970</v>
      </c>
      <c r="H486" s="7" t="s">
        <v>5</v>
      </c>
    </row>
    <row r="487" spans="1:8" ht="14.25">
      <c r="A487" s="10">
        <v>2148000</v>
      </c>
      <c r="B487" s="10">
        <v>21811</v>
      </c>
      <c r="C487" s="10" t="s">
        <v>109</v>
      </c>
      <c r="D487" s="10"/>
      <c r="E487" s="10"/>
      <c r="F487" s="10" t="s">
        <v>578</v>
      </c>
      <c r="G487" s="10"/>
      <c r="H487" s="10"/>
    </row>
    <row r="488" spans="1:8" ht="14.25">
      <c r="A488" s="7">
        <v>2148100</v>
      </c>
      <c r="B488" s="7">
        <v>21812</v>
      </c>
      <c r="C488" s="7" t="s">
        <v>579</v>
      </c>
      <c r="D488" s="7" t="s">
        <v>99</v>
      </c>
      <c r="E488" s="7">
        <v>1</v>
      </c>
      <c r="G488" s="7">
        <v>119</v>
      </c>
      <c r="H488" s="7" t="s">
        <v>5</v>
      </c>
    </row>
    <row r="489" spans="1:8" ht="14.25">
      <c r="A489" s="7">
        <v>2148200</v>
      </c>
      <c r="B489" s="7">
        <v>21813</v>
      </c>
      <c r="C489" s="7" t="s">
        <v>503</v>
      </c>
      <c r="D489" s="7" t="s">
        <v>105</v>
      </c>
      <c r="E489" s="7">
        <v>1</v>
      </c>
      <c r="F489" s="7" t="s">
        <v>106</v>
      </c>
      <c r="G489" s="7">
        <v>3.9</v>
      </c>
      <c r="H489" s="7" t="s">
        <v>5</v>
      </c>
    </row>
    <row r="490" spans="1:8" ht="14.25">
      <c r="A490" s="10">
        <v>2148300</v>
      </c>
      <c r="B490" s="10">
        <v>21818</v>
      </c>
      <c r="C490" s="10" t="s">
        <v>580</v>
      </c>
      <c r="D490" s="10"/>
      <c r="E490" s="10"/>
      <c r="F490" s="10"/>
      <c r="G490" s="10"/>
      <c r="H490" s="10"/>
    </row>
    <row r="491" spans="1:8" ht="14.25">
      <c r="A491" s="7">
        <v>2148400</v>
      </c>
      <c r="B491" s="7">
        <v>21819</v>
      </c>
      <c r="C491" s="7" t="s">
        <v>581</v>
      </c>
      <c r="D491" s="7" t="s">
        <v>28</v>
      </c>
      <c r="E491" s="7">
        <v>1</v>
      </c>
      <c r="G491" s="7">
        <v>940</v>
      </c>
      <c r="H491" s="7" t="s">
        <v>5</v>
      </c>
    </row>
    <row r="492" spans="1:8" ht="28.5">
      <c r="A492" s="7">
        <v>2148500</v>
      </c>
      <c r="B492" s="7">
        <v>21820</v>
      </c>
      <c r="C492" s="7" t="s">
        <v>582</v>
      </c>
      <c r="D492" s="7" t="s">
        <v>571</v>
      </c>
      <c r="E492" s="7">
        <v>1</v>
      </c>
      <c r="F492" s="7" t="s">
        <v>583</v>
      </c>
      <c r="G492" s="7"/>
      <c r="H492" s="7" t="s">
        <v>5</v>
      </c>
    </row>
    <row r="493" spans="1:8" ht="28.5">
      <c r="A493" s="7">
        <v>2148600</v>
      </c>
      <c r="B493" s="7">
        <v>21821</v>
      </c>
      <c r="C493" s="7" t="s">
        <v>584</v>
      </c>
      <c r="D493" s="7" t="s">
        <v>571</v>
      </c>
      <c r="E493" s="7">
        <v>1</v>
      </c>
      <c r="F493" s="7" t="s">
        <v>583</v>
      </c>
      <c r="G493" s="7"/>
      <c r="H493" s="7" t="s">
        <v>5</v>
      </c>
    </row>
    <row r="494" spans="1:8" ht="28.5">
      <c r="A494" s="7">
        <v>2148700</v>
      </c>
      <c r="B494" s="7">
        <v>21822</v>
      </c>
      <c r="C494" s="7" t="s">
        <v>585</v>
      </c>
      <c r="D494" s="7" t="s">
        <v>571</v>
      </c>
      <c r="E494" s="7">
        <v>1</v>
      </c>
      <c r="F494" s="7" t="s">
        <v>583</v>
      </c>
      <c r="G494" s="7"/>
      <c r="H494" s="7" t="s">
        <v>5</v>
      </c>
    </row>
    <row r="495" spans="1:8" ht="28.5">
      <c r="A495" s="7">
        <v>2148800</v>
      </c>
      <c r="B495" s="7">
        <v>21823</v>
      </c>
      <c r="C495" s="7" t="s">
        <v>586</v>
      </c>
      <c r="D495" s="7" t="s">
        <v>571</v>
      </c>
      <c r="E495" s="7">
        <v>1</v>
      </c>
      <c r="F495" s="7" t="s">
        <v>583</v>
      </c>
      <c r="G495" s="7"/>
      <c r="H495" s="7" t="s">
        <v>5</v>
      </c>
    </row>
    <row r="496" spans="1:8" ht="14.25">
      <c r="A496" s="8">
        <v>2148900</v>
      </c>
      <c r="B496" s="8">
        <v>21824</v>
      </c>
      <c r="C496" s="8" t="s">
        <v>587</v>
      </c>
      <c r="D496" s="8"/>
      <c r="E496" s="8"/>
      <c r="F496" s="8"/>
      <c r="G496" s="8"/>
      <c r="H496" s="8"/>
    </row>
    <row r="497" spans="1:8" ht="14.25">
      <c r="A497" s="10">
        <v>2149000</v>
      </c>
      <c r="B497" s="10">
        <v>21825</v>
      </c>
      <c r="C497" s="10" t="s">
        <v>588</v>
      </c>
      <c r="D497" s="10"/>
      <c r="E497" s="10"/>
      <c r="F497" s="10"/>
      <c r="G497" s="10"/>
      <c r="H497" s="10"/>
    </row>
    <row r="498" spans="1:8" ht="14.25">
      <c r="A498" s="7">
        <v>2149100</v>
      </c>
      <c r="B498" s="7">
        <v>21826</v>
      </c>
      <c r="C498" s="7" t="s">
        <v>589</v>
      </c>
      <c r="D498" s="7" t="s">
        <v>112</v>
      </c>
      <c r="E498" s="7">
        <v>1</v>
      </c>
      <c r="G498" s="7">
        <v>143</v>
      </c>
      <c r="H498" s="7" t="s">
        <v>5</v>
      </c>
    </row>
    <row r="499" spans="1:8" ht="14.25">
      <c r="A499" s="7">
        <v>2149200</v>
      </c>
      <c r="B499" s="7">
        <v>21827</v>
      </c>
      <c r="C499" s="7" t="s">
        <v>590</v>
      </c>
      <c r="D499" s="7" t="s">
        <v>112</v>
      </c>
      <c r="E499" s="7">
        <v>1</v>
      </c>
      <c r="G499" s="7">
        <v>267</v>
      </c>
      <c r="H499" s="7" t="s">
        <v>5</v>
      </c>
    </row>
    <row r="500" spans="1:8" ht="14.25">
      <c r="A500" s="7">
        <v>2149300</v>
      </c>
      <c r="B500" s="7">
        <v>21828</v>
      </c>
      <c r="C500" s="7" t="s">
        <v>591</v>
      </c>
      <c r="D500" s="7" t="s">
        <v>112</v>
      </c>
      <c r="E500" s="7">
        <v>1</v>
      </c>
      <c r="G500" s="7">
        <v>590</v>
      </c>
      <c r="H500" s="7" t="s">
        <v>5</v>
      </c>
    </row>
    <row r="501" spans="1:8" ht="14.25">
      <c r="A501" s="10">
        <v>2149600</v>
      </c>
      <c r="B501" s="10">
        <v>21831</v>
      </c>
      <c r="C501" s="10" t="s">
        <v>592</v>
      </c>
      <c r="D501" s="10"/>
      <c r="E501" s="10"/>
      <c r="F501" s="10"/>
      <c r="G501" s="10"/>
      <c r="H501" s="10"/>
    </row>
    <row r="502" spans="1:8" ht="14.25">
      <c r="A502" s="7">
        <v>2149700</v>
      </c>
      <c r="B502" s="7">
        <v>21832</v>
      </c>
      <c r="C502" s="7" t="s">
        <v>593</v>
      </c>
      <c r="D502" s="7" t="s">
        <v>112</v>
      </c>
      <c r="E502" s="7">
        <v>1</v>
      </c>
      <c r="G502" s="7">
        <v>384</v>
      </c>
      <c r="H502" s="7" t="s">
        <v>5</v>
      </c>
    </row>
    <row r="503" spans="1:8" ht="14.25">
      <c r="A503" s="7">
        <v>2149800</v>
      </c>
      <c r="B503" s="7">
        <v>21833</v>
      </c>
      <c r="C503" s="7" t="s">
        <v>594</v>
      </c>
      <c r="D503" s="7" t="s">
        <v>112</v>
      </c>
      <c r="E503" s="7">
        <v>1</v>
      </c>
      <c r="G503" s="7">
        <v>580</v>
      </c>
      <c r="H503" s="7" t="s">
        <v>5</v>
      </c>
    </row>
    <row r="504" spans="1:8" ht="14.25">
      <c r="A504" s="7">
        <v>2149900</v>
      </c>
      <c r="B504" s="7">
        <v>21834</v>
      </c>
      <c r="C504" s="7" t="s">
        <v>595</v>
      </c>
      <c r="D504" s="7" t="s">
        <v>112</v>
      </c>
      <c r="E504" s="7">
        <v>1</v>
      </c>
      <c r="G504" s="7">
        <v>1080</v>
      </c>
      <c r="H504" s="7" t="s">
        <v>5</v>
      </c>
    </row>
    <row r="505" spans="1:8" ht="14.25">
      <c r="A505" s="10">
        <v>2150900</v>
      </c>
      <c r="B505" s="10">
        <v>21846</v>
      </c>
      <c r="C505" s="10" t="s">
        <v>596</v>
      </c>
      <c r="D505" s="10"/>
      <c r="E505" s="10"/>
      <c r="F505" s="10"/>
      <c r="G505" s="10"/>
      <c r="H505" s="10"/>
    </row>
    <row r="506" spans="1:8" ht="14.25">
      <c r="A506" s="7">
        <v>2151000</v>
      </c>
      <c r="B506" s="7">
        <v>21847</v>
      </c>
      <c r="C506" s="7" t="s">
        <v>597</v>
      </c>
      <c r="D506" s="7" t="s">
        <v>30</v>
      </c>
      <c r="E506" s="7">
        <v>1</v>
      </c>
      <c r="F506" s="7" t="s">
        <v>598</v>
      </c>
      <c r="G506" s="7"/>
      <c r="H506" s="7" t="s">
        <v>5</v>
      </c>
    </row>
    <row r="507" spans="1:8" ht="14.25">
      <c r="A507" s="7">
        <v>2151100</v>
      </c>
      <c r="B507" s="7">
        <v>21848</v>
      </c>
      <c r="C507" s="7" t="s">
        <v>599</v>
      </c>
      <c r="D507" s="7" t="s">
        <v>30</v>
      </c>
      <c r="E507" s="7">
        <v>1</v>
      </c>
      <c r="F507" s="7" t="s">
        <v>600</v>
      </c>
      <c r="G507" s="7">
        <v>136</v>
      </c>
      <c r="H507" s="7" t="s">
        <v>5</v>
      </c>
    </row>
    <row r="508" spans="1:8" ht="14.25">
      <c r="A508" s="7">
        <v>2151200</v>
      </c>
      <c r="B508" s="7">
        <v>21849</v>
      </c>
      <c r="C508" s="7" t="s">
        <v>601</v>
      </c>
      <c r="D508" s="7" t="s">
        <v>30</v>
      </c>
      <c r="E508" s="7">
        <v>1</v>
      </c>
      <c r="F508" s="7" t="s">
        <v>600</v>
      </c>
      <c r="G508" s="7">
        <v>209</v>
      </c>
      <c r="H508" s="7" t="s">
        <v>5</v>
      </c>
    </row>
    <row r="509" spans="1:8" ht="14.25">
      <c r="A509" s="10">
        <v>2151300</v>
      </c>
      <c r="B509" s="10">
        <v>21850</v>
      </c>
      <c r="C509" s="10" t="s">
        <v>592</v>
      </c>
      <c r="D509" s="10"/>
      <c r="E509" s="10"/>
      <c r="F509" s="10"/>
      <c r="G509" s="10"/>
      <c r="H509" s="10"/>
    </row>
    <row r="510" spans="1:8" ht="14.25">
      <c r="A510" s="7">
        <v>2151400</v>
      </c>
      <c r="B510" s="7">
        <v>21851</v>
      </c>
      <c r="C510" s="7" t="s">
        <v>597</v>
      </c>
      <c r="D510" s="7" t="s">
        <v>30</v>
      </c>
      <c r="E510" s="7">
        <v>1</v>
      </c>
      <c r="F510" s="7" t="s">
        <v>598</v>
      </c>
      <c r="G510" s="7"/>
      <c r="H510" s="7" t="s">
        <v>5</v>
      </c>
    </row>
    <row r="511" spans="1:8" ht="14.25">
      <c r="A511" s="7">
        <v>2151500</v>
      </c>
      <c r="B511" s="7">
        <v>21852</v>
      </c>
      <c r="C511" s="7" t="s">
        <v>599</v>
      </c>
      <c r="D511" s="7" t="s">
        <v>30</v>
      </c>
      <c r="E511" s="7">
        <v>1</v>
      </c>
      <c r="F511" s="7" t="s">
        <v>600</v>
      </c>
      <c r="G511" s="7">
        <v>267</v>
      </c>
      <c r="H511" s="7" t="s">
        <v>5</v>
      </c>
    </row>
    <row r="512" spans="1:8" ht="14.25">
      <c r="A512" s="7">
        <v>2151600</v>
      </c>
      <c r="B512" s="7">
        <v>21853</v>
      </c>
      <c r="C512" s="7" t="s">
        <v>601</v>
      </c>
      <c r="D512" s="7" t="s">
        <v>30</v>
      </c>
      <c r="E512" s="7">
        <v>1</v>
      </c>
      <c r="F512" s="7" t="s">
        <v>600</v>
      </c>
      <c r="G512" s="7">
        <v>467</v>
      </c>
      <c r="H512" s="7" t="s">
        <v>5</v>
      </c>
    </row>
    <row r="513" spans="1:8" ht="14.25">
      <c r="A513" s="10">
        <v>2152000</v>
      </c>
      <c r="B513" s="10">
        <v>21857</v>
      </c>
      <c r="C513" s="10" t="s">
        <v>109</v>
      </c>
      <c r="D513" s="10"/>
      <c r="E513" s="10"/>
      <c r="F513" s="10"/>
      <c r="G513" s="10"/>
      <c r="H513" s="10"/>
    </row>
    <row r="514" spans="1:8" ht="14.25">
      <c r="A514" s="7">
        <v>2152100</v>
      </c>
      <c r="B514" s="7">
        <v>21858</v>
      </c>
      <c r="C514" s="7" t="s">
        <v>602</v>
      </c>
      <c r="D514" s="7" t="s">
        <v>603</v>
      </c>
      <c r="E514" s="7">
        <v>1</v>
      </c>
      <c r="F514" s="7" t="s">
        <v>604</v>
      </c>
      <c r="G514" s="7"/>
      <c r="H514" s="7" t="s">
        <v>5</v>
      </c>
    </row>
    <row r="515" spans="1:8" ht="14.25">
      <c r="A515" s="10">
        <v>2152400</v>
      </c>
      <c r="B515" s="10">
        <v>21861</v>
      </c>
      <c r="C515" s="10" t="s">
        <v>605</v>
      </c>
      <c r="D515" s="10"/>
      <c r="E515" s="10"/>
      <c r="F515" s="10"/>
      <c r="G515" s="10"/>
      <c r="H515" s="10"/>
    </row>
    <row r="516" spans="1:8" ht="28.5">
      <c r="A516" s="7">
        <v>2152500</v>
      </c>
      <c r="B516" s="7">
        <v>21862</v>
      </c>
      <c r="C516" s="7" t="s">
        <v>606</v>
      </c>
      <c r="D516" s="7" t="s">
        <v>112</v>
      </c>
      <c r="E516" s="7">
        <v>1</v>
      </c>
      <c r="F516" s="7" t="s">
        <v>607</v>
      </c>
      <c r="G516" s="7">
        <v>0</v>
      </c>
      <c r="H516" s="7" t="s">
        <v>5</v>
      </c>
    </row>
    <row r="517" spans="1:8" ht="28.5">
      <c r="A517" s="7">
        <v>2152600</v>
      </c>
      <c r="B517" s="7">
        <v>30017</v>
      </c>
      <c r="C517" s="7" t="s">
        <v>606</v>
      </c>
      <c r="D517" s="7" t="s">
        <v>28</v>
      </c>
      <c r="E517" s="7">
        <v>1</v>
      </c>
      <c r="F517" s="7" t="s">
        <v>608</v>
      </c>
      <c r="G517" s="7">
        <v>81</v>
      </c>
      <c r="H517" s="7" t="s">
        <v>5</v>
      </c>
    </row>
    <row r="518" spans="1:8" ht="28.5">
      <c r="A518" s="7">
        <v>2152700</v>
      </c>
      <c r="B518" s="7">
        <v>21863</v>
      </c>
      <c r="C518" s="7" t="s">
        <v>609</v>
      </c>
      <c r="D518" s="7" t="s">
        <v>28</v>
      </c>
      <c r="E518" s="7">
        <v>1</v>
      </c>
      <c r="F518" s="7" t="s">
        <v>610</v>
      </c>
      <c r="G518" s="7">
        <v>92</v>
      </c>
      <c r="H518" s="7" t="s">
        <v>5</v>
      </c>
    </row>
    <row r="519" spans="1:8" ht="14.25">
      <c r="A519" s="7">
        <v>2153000</v>
      </c>
      <c r="B519" s="7">
        <v>21866</v>
      </c>
      <c r="C519" s="7" t="s">
        <v>611</v>
      </c>
      <c r="D519" s="7" t="s">
        <v>28</v>
      </c>
      <c r="E519" s="7">
        <v>1</v>
      </c>
      <c r="F519" s="7" t="s">
        <v>612</v>
      </c>
      <c r="G519" s="7">
        <v>86</v>
      </c>
      <c r="H519" s="7" t="s">
        <v>5</v>
      </c>
    </row>
    <row r="520" spans="1:8" ht="14.25">
      <c r="A520" s="10">
        <v>2153100</v>
      </c>
      <c r="B520" s="10">
        <v>21867</v>
      </c>
      <c r="C520" s="10" t="s">
        <v>613</v>
      </c>
      <c r="D520" s="10"/>
      <c r="E520" s="10"/>
      <c r="F520" s="10"/>
      <c r="G520" s="10"/>
      <c r="H520" s="10"/>
    </row>
    <row r="521" spans="1:8" ht="28.5">
      <c r="A521" s="7">
        <v>2153200</v>
      </c>
      <c r="B521" s="7">
        <v>21868</v>
      </c>
      <c r="C521" s="7" t="s">
        <v>614</v>
      </c>
      <c r="D521" s="7" t="s">
        <v>28</v>
      </c>
      <c r="E521" s="7">
        <v>1</v>
      </c>
      <c r="F521" s="7" t="s">
        <v>615</v>
      </c>
      <c r="G521" s="7">
        <v>86</v>
      </c>
      <c r="H521" s="7" t="s">
        <v>5</v>
      </c>
    </row>
    <row r="522" spans="1:8" ht="28.5">
      <c r="A522" s="7">
        <v>2153300</v>
      </c>
      <c r="B522" s="7">
        <v>30018</v>
      </c>
      <c r="C522" s="7" t="s">
        <v>616</v>
      </c>
      <c r="D522" s="7" t="s">
        <v>28</v>
      </c>
      <c r="E522" s="7">
        <v>1</v>
      </c>
      <c r="F522" s="7" t="s">
        <v>617</v>
      </c>
      <c r="G522" s="7">
        <v>60</v>
      </c>
      <c r="H522" s="7" t="s">
        <v>5</v>
      </c>
    </row>
    <row r="523" spans="1:8" ht="28.5">
      <c r="A523" s="7">
        <v>2153400</v>
      </c>
      <c r="B523" s="7">
        <v>21869</v>
      </c>
      <c r="C523" s="7" t="s">
        <v>618</v>
      </c>
      <c r="D523" s="7" t="s">
        <v>28</v>
      </c>
      <c r="E523" s="7">
        <v>1</v>
      </c>
      <c r="F523" s="7" t="s">
        <v>619</v>
      </c>
      <c r="G523" s="7">
        <v>136</v>
      </c>
      <c r="H523" s="7" t="s">
        <v>5</v>
      </c>
    </row>
    <row r="524" spans="1:8" ht="14.25">
      <c r="A524" s="7">
        <v>2153500</v>
      </c>
      <c r="B524" s="7">
        <v>30019</v>
      </c>
      <c r="C524" s="7" t="s">
        <v>618</v>
      </c>
      <c r="D524" s="7" t="s">
        <v>28</v>
      </c>
      <c r="E524" s="7">
        <v>1</v>
      </c>
      <c r="F524" s="7" t="s">
        <v>620</v>
      </c>
      <c r="G524" s="7">
        <v>101</v>
      </c>
      <c r="H524" s="7" t="s">
        <v>5</v>
      </c>
    </row>
    <row r="525" spans="1:8" ht="14.25">
      <c r="A525" s="7">
        <v>2153600</v>
      </c>
      <c r="B525" s="7">
        <v>21870</v>
      </c>
      <c r="C525" s="7" t="s">
        <v>621</v>
      </c>
      <c r="D525" s="7" t="s">
        <v>28</v>
      </c>
      <c r="E525" s="7">
        <v>1</v>
      </c>
      <c r="F525" s="7" t="s">
        <v>622</v>
      </c>
      <c r="G525" s="7">
        <v>147</v>
      </c>
      <c r="H525" s="7" t="s">
        <v>5</v>
      </c>
    </row>
    <row r="526" spans="1:8" ht="14.25">
      <c r="A526" s="7">
        <v>2153800</v>
      </c>
      <c r="B526" s="7">
        <v>21872</v>
      </c>
      <c r="C526" s="7" t="s">
        <v>623</v>
      </c>
      <c r="D526" s="7" t="s">
        <v>28</v>
      </c>
      <c r="E526" s="7">
        <v>1</v>
      </c>
      <c r="F526" s="7" t="s">
        <v>624</v>
      </c>
      <c r="G526" s="7">
        <v>369</v>
      </c>
      <c r="H526" s="7" t="s">
        <v>5</v>
      </c>
    </row>
    <row r="527" spans="1:8" ht="14.25">
      <c r="A527" s="7">
        <v>2154000</v>
      </c>
      <c r="B527" s="7">
        <v>30020</v>
      </c>
      <c r="C527" s="7" t="s">
        <v>625</v>
      </c>
      <c r="D527" s="7" t="s">
        <v>28</v>
      </c>
      <c r="E527" s="7">
        <v>1</v>
      </c>
      <c r="G527" s="7">
        <v>258</v>
      </c>
      <c r="H527" s="7" t="s">
        <v>5</v>
      </c>
    </row>
    <row r="528" spans="1:8" ht="14.25">
      <c r="A528" s="10">
        <v>2154100</v>
      </c>
      <c r="B528" s="10">
        <v>21874</v>
      </c>
      <c r="C528" s="10" t="s">
        <v>626</v>
      </c>
      <c r="D528" s="10"/>
      <c r="E528" s="10"/>
      <c r="F528" s="10"/>
      <c r="G528" s="10"/>
      <c r="H528" s="10"/>
    </row>
    <row r="529" spans="1:8" ht="14.25">
      <c r="A529" s="7">
        <v>2154200</v>
      </c>
      <c r="B529" s="7">
        <v>21875</v>
      </c>
      <c r="C529" s="7" t="s">
        <v>627</v>
      </c>
      <c r="D529" s="7" t="s">
        <v>28</v>
      </c>
      <c r="E529" s="7">
        <v>1</v>
      </c>
      <c r="F529" s="7" t="s">
        <v>628</v>
      </c>
      <c r="G529" s="7">
        <v>272</v>
      </c>
      <c r="H529" s="7" t="s">
        <v>5</v>
      </c>
    </row>
    <row r="530" spans="1:8" ht="14.25">
      <c r="A530" s="7">
        <v>2154300</v>
      </c>
      <c r="B530" s="7">
        <v>21876</v>
      </c>
      <c r="C530" s="7" t="s">
        <v>629</v>
      </c>
      <c r="D530" s="7" t="s">
        <v>181</v>
      </c>
      <c r="E530" s="7">
        <v>2</v>
      </c>
      <c r="F530" s="7" t="s">
        <v>628</v>
      </c>
      <c r="G530" s="7">
        <v>272</v>
      </c>
      <c r="H530" s="7" t="s">
        <v>5</v>
      </c>
    </row>
    <row r="531" spans="1:8" ht="14.25">
      <c r="A531" s="7">
        <v>2154400</v>
      </c>
      <c r="B531" s="7">
        <v>21877</v>
      </c>
      <c r="C531" s="7" t="s">
        <v>630</v>
      </c>
      <c r="D531" s="7" t="s">
        <v>105</v>
      </c>
      <c r="E531" s="7">
        <v>1</v>
      </c>
      <c r="G531" s="7">
        <v>3.9</v>
      </c>
      <c r="H531" s="7" t="s">
        <v>5</v>
      </c>
    </row>
    <row r="532" spans="1:8" ht="14.25">
      <c r="A532" s="8">
        <v>2154600</v>
      </c>
      <c r="B532" s="8">
        <v>21879</v>
      </c>
      <c r="C532" s="8" t="s">
        <v>631</v>
      </c>
      <c r="D532" s="8"/>
      <c r="E532" s="8"/>
      <c r="F532" s="8"/>
      <c r="G532" s="8"/>
      <c r="H532" s="8"/>
    </row>
    <row r="533" spans="1:8" ht="14.25">
      <c r="A533" s="10">
        <v>2155300</v>
      </c>
      <c r="B533" s="10">
        <v>21891</v>
      </c>
      <c r="C533" s="10" t="s">
        <v>632</v>
      </c>
      <c r="D533" s="10"/>
      <c r="E533" s="10"/>
      <c r="F533" s="10"/>
      <c r="G533" s="10"/>
      <c r="H533" s="10"/>
    </row>
    <row r="534" spans="1:8" ht="14.25">
      <c r="A534" s="7">
        <v>2155400</v>
      </c>
      <c r="B534" s="7">
        <v>21892</v>
      </c>
      <c r="C534" s="7" t="s">
        <v>633</v>
      </c>
      <c r="D534" s="7" t="s">
        <v>101</v>
      </c>
      <c r="E534" s="7">
        <v>1</v>
      </c>
      <c r="G534" s="7">
        <v>24</v>
      </c>
      <c r="H534" s="7" t="s">
        <v>5</v>
      </c>
    </row>
    <row r="535" spans="1:8" ht="14.25">
      <c r="A535" s="7">
        <v>2155500</v>
      </c>
      <c r="B535" s="7">
        <v>21893</v>
      </c>
      <c r="C535" s="7" t="s">
        <v>634</v>
      </c>
      <c r="D535" s="7" t="s">
        <v>101</v>
      </c>
      <c r="E535" s="7">
        <v>1</v>
      </c>
      <c r="G535" s="7">
        <v>37.5</v>
      </c>
      <c r="H535" s="7" t="s">
        <v>5</v>
      </c>
    </row>
    <row r="536" spans="1:8" ht="14.25">
      <c r="A536" s="7">
        <v>2155600</v>
      </c>
      <c r="B536" s="7">
        <v>21894</v>
      </c>
      <c r="C536" s="7" t="s">
        <v>635</v>
      </c>
      <c r="D536" s="7" t="s">
        <v>101</v>
      </c>
      <c r="E536" s="7">
        <v>1</v>
      </c>
      <c r="G536" s="7">
        <v>62</v>
      </c>
      <c r="H536" s="7" t="s">
        <v>5</v>
      </c>
    </row>
    <row r="537" spans="1:8" ht="14.25">
      <c r="A537" s="7">
        <v>2155700</v>
      </c>
      <c r="B537" s="7">
        <v>21895</v>
      </c>
      <c r="C537" s="7" t="s">
        <v>636</v>
      </c>
      <c r="D537" s="7" t="s">
        <v>101</v>
      </c>
      <c r="E537" s="7">
        <v>1</v>
      </c>
      <c r="G537" s="7">
        <v>100</v>
      </c>
      <c r="H537" s="7" t="s">
        <v>5</v>
      </c>
    </row>
    <row r="538" spans="1:8" ht="14.25">
      <c r="A538" s="7">
        <v>2155800</v>
      </c>
      <c r="B538" s="7">
        <v>21896</v>
      </c>
      <c r="C538" s="7" t="s">
        <v>637</v>
      </c>
      <c r="D538" s="7" t="s">
        <v>101</v>
      </c>
      <c r="E538" s="7">
        <v>1</v>
      </c>
      <c r="G538" s="7">
        <v>160</v>
      </c>
      <c r="H538" s="7" t="s">
        <v>5</v>
      </c>
    </row>
    <row r="539" spans="1:8" ht="14.25">
      <c r="A539" s="7">
        <v>2155900</v>
      </c>
      <c r="B539" s="7">
        <v>21897</v>
      </c>
      <c r="C539" s="7" t="s">
        <v>638</v>
      </c>
      <c r="D539" s="7" t="s">
        <v>577</v>
      </c>
      <c r="E539" s="7">
        <v>1</v>
      </c>
      <c r="G539" s="7">
        <v>620</v>
      </c>
      <c r="H539" s="7" t="s">
        <v>5</v>
      </c>
    </row>
    <row r="540" spans="1:8" ht="14.25">
      <c r="A540" s="10">
        <v>2156000</v>
      </c>
      <c r="B540" s="10">
        <v>21898</v>
      </c>
      <c r="C540" s="10" t="s">
        <v>639</v>
      </c>
      <c r="D540" s="10"/>
      <c r="E540" s="10"/>
      <c r="F540" s="10"/>
      <c r="G540" s="10"/>
      <c r="H540" s="10"/>
    </row>
    <row r="541" spans="1:8" ht="42.75">
      <c r="A541" s="7">
        <v>2156100</v>
      </c>
      <c r="B541" s="7">
        <v>21899</v>
      </c>
      <c r="C541" s="7" t="s">
        <v>640</v>
      </c>
      <c r="D541" s="7" t="s">
        <v>101</v>
      </c>
      <c r="E541" s="7">
        <v>1</v>
      </c>
      <c r="F541" s="7" t="s">
        <v>641</v>
      </c>
      <c r="G541" s="7">
        <v>920</v>
      </c>
      <c r="H541" s="7" t="s">
        <v>5</v>
      </c>
    </row>
    <row r="542" spans="1:8" ht="57">
      <c r="A542" s="7">
        <v>2156200</v>
      </c>
      <c r="B542" s="7">
        <v>24048</v>
      </c>
      <c r="C542" s="7" t="s">
        <v>642</v>
      </c>
      <c r="D542" s="7" t="s">
        <v>101</v>
      </c>
      <c r="E542" s="7">
        <v>1</v>
      </c>
      <c r="F542" s="7" t="s">
        <v>643</v>
      </c>
      <c r="G542" s="7">
        <v>308</v>
      </c>
      <c r="H542" s="7" t="s">
        <v>5</v>
      </c>
    </row>
    <row r="543" spans="1:8" ht="42.75">
      <c r="A543" s="7">
        <v>2156300</v>
      </c>
      <c r="B543" s="7">
        <v>21900</v>
      </c>
      <c r="C543" s="7" t="s">
        <v>644</v>
      </c>
      <c r="D543" s="7" t="s">
        <v>101</v>
      </c>
      <c r="E543" s="7">
        <v>1</v>
      </c>
      <c r="F543" s="7" t="s">
        <v>641</v>
      </c>
      <c r="G543" s="7">
        <v>620</v>
      </c>
      <c r="H543" s="7" t="s">
        <v>5</v>
      </c>
    </row>
    <row r="544" spans="1:8" ht="42.75">
      <c r="A544" s="7">
        <v>2156400</v>
      </c>
      <c r="B544" s="7">
        <v>21901</v>
      </c>
      <c r="C544" s="7" t="s">
        <v>645</v>
      </c>
      <c r="D544" s="7" t="s">
        <v>101</v>
      </c>
      <c r="E544" s="7">
        <v>1</v>
      </c>
      <c r="F544" s="7" t="s">
        <v>641</v>
      </c>
      <c r="G544" s="7">
        <v>620</v>
      </c>
      <c r="H544" s="7" t="s">
        <v>5</v>
      </c>
    </row>
    <row r="545" spans="1:8" ht="14.25">
      <c r="A545" s="7">
        <v>2156500</v>
      </c>
      <c r="B545" s="7">
        <v>21902</v>
      </c>
      <c r="C545" s="7" t="s">
        <v>646</v>
      </c>
      <c r="D545" s="7" t="s">
        <v>101</v>
      </c>
      <c r="E545" s="7">
        <v>1</v>
      </c>
      <c r="F545" s="7" t="s">
        <v>647</v>
      </c>
      <c r="G545" s="7">
        <v>369</v>
      </c>
      <c r="H545" s="7" t="s">
        <v>5</v>
      </c>
    </row>
    <row r="546" spans="1:8" ht="14.25">
      <c r="A546" s="8">
        <v>2156600</v>
      </c>
      <c r="B546" s="8">
        <v>21903</v>
      </c>
      <c r="C546" s="8" t="s">
        <v>648</v>
      </c>
      <c r="D546" s="8"/>
      <c r="E546" s="8"/>
      <c r="F546" s="8"/>
      <c r="G546" s="8"/>
      <c r="H546" s="8"/>
    </row>
    <row r="547" spans="1:8" ht="14.25">
      <c r="A547" s="10">
        <v>2156700</v>
      </c>
      <c r="B547" s="10">
        <v>21904</v>
      </c>
      <c r="C547" s="10" t="s">
        <v>649</v>
      </c>
      <c r="D547" s="10"/>
      <c r="E547" s="10"/>
      <c r="F547" s="10"/>
      <c r="G547" s="10"/>
      <c r="H547" s="10"/>
    </row>
    <row r="548" spans="1:8" ht="14.25">
      <c r="A548" s="7">
        <v>2156800</v>
      </c>
      <c r="B548" s="7">
        <v>21905</v>
      </c>
      <c r="C548" s="7" t="s">
        <v>650</v>
      </c>
      <c r="D548" s="7" t="s">
        <v>38</v>
      </c>
      <c r="E548" s="7">
        <v>1</v>
      </c>
      <c r="F548" s="7">
        <v>1</v>
      </c>
      <c r="G548" s="7">
        <v>94</v>
      </c>
      <c r="H548" s="7" t="s">
        <v>5</v>
      </c>
    </row>
    <row r="549" spans="1:8" ht="14.25">
      <c r="A549" s="10">
        <v>2156900</v>
      </c>
      <c r="B549" s="10">
        <v>21906</v>
      </c>
      <c r="C549" s="10" t="s">
        <v>651</v>
      </c>
      <c r="D549" s="10"/>
      <c r="E549" s="10"/>
      <c r="F549" s="10"/>
      <c r="G549" s="10"/>
      <c r="H549" s="10"/>
    </row>
    <row r="550" spans="1:8" ht="14.25">
      <c r="A550" s="7">
        <v>2157000</v>
      </c>
      <c r="B550" s="7">
        <v>21907</v>
      </c>
      <c r="C550" s="7" t="s">
        <v>652</v>
      </c>
      <c r="D550" s="7" t="s">
        <v>38</v>
      </c>
      <c r="E550" s="7">
        <v>1</v>
      </c>
      <c r="F550" s="7">
        <v>1</v>
      </c>
      <c r="G550" s="7">
        <v>94</v>
      </c>
      <c r="H550" s="7" t="s">
        <v>5</v>
      </c>
    </row>
    <row r="551" spans="1:8" ht="14.25">
      <c r="A551" s="7">
        <v>2157100</v>
      </c>
      <c r="B551" s="7">
        <v>21908</v>
      </c>
      <c r="C551" s="7" t="s">
        <v>653</v>
      </c>
      <c r="D551" s="7" t="s">
        <v>38</v>
      </c>
      <c r="E551" s="7">
        <v>1</v>
      </c>
      <c r="F551" s="7">
        <v>1</v>
      </c>
      <c r="G551" s="7">
        <v>172</v>
      </c>
      <c r="H551" s="7" t="s">
        <v>5</v>
      </c>
    </row>
    <row r="552" spans="1:8" ht="14.25">
      <c r="A552" s="7">
        <v>2157200</v>
      </c>
      <c r="B552" s="7">
        <v>21909</v>
      </c>
      <c r="C552" s="7" t="s">
        <v>654</v>
      </c>
      <c r="D552" s="7" t="s">
        <v>38</v>
      </c>
      <c r="E552" s="7">
        <v>1</v>
      </c>
      <c r="F552" s="7">
        <v>1</v>
      </c>
      <c r="G552" s="7">
        <v>294</v>
      </c>
      <c r="H552" s="7" t="s">
        <v>5</v>
      </c>
    </row>
    <row r="553" spans="1:8" ht="14.25">
      <c r="A553" s="7">
        <v>2157300</v>
      </c>
      <c r="B553" s="7">
        <v>21910</v>
      </c>
      <c r="C553" s="7" t="s">
        <v>655</v>
      </c>
      <c r="D553" s="7" t="s">
        <v>38</v>
      </c>
      <c r="E553" s="7">
        <v>1</v>
      </c>
      <c r="F553" s="7">
        <v>1</v>
      </c>
      <c r="G553" s="7">
        <v>445</v>
      </c>
      <c r="H553" s="7" t="s">
        <v>5</v>
      </c>
    </row>
    <row r="554" spans="1:8" ht="14.25">
      <c r="A554" s="10">
        <v>2157400</v>
      </c>
      <c r="B554" s="10">
        <v>21911</v>
      </c>
      <c r="C554" s="10" t="s">
        <v>656</v>
      </c>
      <c r="D554" s="10"/>
      <c r="E554" s="10"/>
      <c r="F554" s="10"/>
      <c r="G554" s="10"/>
      <c r="H554" s="10"/>
    </row>
    <row r="555" spans="1:8" ht="14.25">
      <c r="A555" s="7">
        <v>2157500</v>
      </c>
      <c r="B555" s="7">
        <v>21912</v>
      </c>
      <c r="C555" s="7" t="s">
        <v>657</v>
      </c>
      <c r="D555" s="7" t="s">
        <v>559</v>
      </c>
      <c r="E555" s="7">
        <v>1</v>
      </c>
      <c r="G555" s="7">
        <v>610</v>
      </c>
      <c r="H555" s="7" t="s">
        <v>5</v>
      </c>
    </row>
    <row r="556" spans="1:8" ht="14.25">
      <c r="A556" s="7">
        <v>2157600</v>
      </c>
      <c r="B556" s="7">
        <v>21913</v>
      </c>
      <c r="C556" s="7" t="s">
        <v>658</v>
      </c>
      <c r="D556" s="7" t="s">
        <v>38</v>
      </c>
      <c r="E556" s="7">
        <v>1</v>
      </c>
      <c r="F556" s="7">
        <v>1</v>
      </c>
      <c r="G556" s="7">
        <v>307</v>
      </c>
      <c r="H556" s="7" t="s">
        <v>5</v>
      </c>
    </row>
    <row r="557" spans="1:8" ht="28.5">
      <c r="A557" s="7">
        <v>2157700</v>
      </c>
      <c r="B557" s="7">
        <v>21914</v>
      </c>
      <c r="C557" s="7" t="s">
        <v>659</v>
      </c>
      <c r="D557" s="7" t="s">
        <v>112</v>
      </c>
      <c r="E557" s="7">
        <v>1</v>
      </c>
      <c r="F557" s="7" t="s">
        <v>660</v>
      </c>
      <c r="G557" s="7"/>
      <c r="H557" s="7" t="s">
        <v>5</v>
      </c>
    </row>
    <row r="558" spans="1:8" ht="28.5">
      <c r="A558" s="7">
        <v>2157800</v>
      </c>
      <c r="B558" s="7">
        <v>21915</v>
      </c>
      <c r="C558" s="7" t="s">
        <v>661</v>
      </c>
      <c r="D558" s="7" t="s">
        <v>662</v>
      </c>
      <c r="E558" s="7">
        <v>1</v>
      </c>
      <c r="G558" s="7">
        <v>397</v>
      </c>
      <c r="H558" s="7" t="s">
        <v>5</v>
      </c>
    </row>
    <row r="559" spans="1:8" ht="14.25">
      <c r="A559" s="7">
        <v>2157900</v>
      </c>
      <c r="B559" s="7">
        <v>21916</v>
      </c>
      <c r="C559" s="7" t="s">
        <v>663</v>
      </c>
      <c r="D559" s="7" t="s">
        <v>112</v>
      </c>
      <c r="E559" s="7">
        <v>1</v>
      </c>
      <c r="F559" s="7" t="s">
        <v>660</v>
      </c>
      <c r="G559" s="7"/>
      <c r="H559" s="7" t="s">
        <v>5</v>
      </c>
    </row>
    <row r="560" spans="1:8" ht="28.5">
      <c r="A560" s="7">
        <v>2158000</v>
      </c>
      <c r="B560" s="7">
        <v>21917</v>
      </c>
      <c r="C560" s="7" t="s">
        <v>664</v>
      </c>
      <c r="D560" s="7" t="s">
        <v>28</v>
      </c>
      <c r="E560" s="7">
        <v>1</v>
      </c>
      <c r="F560" s="7" t="s">
        <v>665</v>
      </c>
      <c r="G560" s="7">
        <v>209</v>
      </c>
      <c r="H560" s="7" t="s">
        <v>5</v>
      </c>
    </row>
    <row r="561" spans="1:8" ht="28.5">
      <c r="A561" s="10">
        <v>2158100</v>
      </c>
      <c r="B561" s="10">
        <v>21918</v>
      </c>
      <c r="C561" s="10" t="s">
        <v>666</v>
      </c>
      <c r="D561" s="10"/>
      <c r="E561" s="10"/>
      <c r="F561" s="10"/>
      <c r="G561" s="10"/>
      <c r="H561" s="10"/>
    </row>
    <row r="562" spans="1:8" ht="14.25">
      <c r="A562" s="7">
        <v>2158200</v>
      </c>
      <c r="B562" s="7">
        <v>21919</v>
      </c>
      <c r="C562" s="7" t="s">
        <v>667</v>
      </c>
      <c r="D562" s="7" t="s">
        <v>28</v>
      </c>
      <c r="E562" s="7">
        <v>1</v>
      </c>
      <c r="F562" s="7" t="s">
        <v>665</v>
      </c>
      <c r="G562" s="7">
        <v>710</v>
      </c>
      <c r="H562" s="7" t="s">
        <v>5</v>
      </c>
    </row>
    <row r="563" spans="1:8" ht="14.25">
      <c r="A563" s="7">
        <v>2158300</v>
      </c>
      <c r="B563" s="7">
        <v>21920</v>
      </c>
      <c r="C563" s="7" t="s">
        <v>668</v>
      </c>
      <c r="D563" s="7" t="s">
        <v>45</v>
      </c>
      <c r="E563" s="7">
        <v>1</v>
      </c>
      <c r="G563" s="7">
        <v>0.68</v>
      </c>
      <c r="H563" s="7" t="s">
        <v>5</v>
      </c>
    </row>
    <row r="564" spans="1:8" ht="14.25">
      <c r="A564" s="7">
        <v>2158500</v>
      </c>
      <c r="B564" s="7">
        <v>21922</v>
      </c>
      <c r="C564" s="7" t="s">
        <v>669</v>
      </c>
      <c r="D564" s="7" t="s">
        <v>30</v>
      </c>
      <c r="E564" s="7">
        <v>1</v>
      </c>
      <c r="F564" s="7" t="s">
        <v>670</v>
      </c>
      <c r="G564" s="7">
        <v>384</v>
      </c>
      <c r="H564" s="7" t="s">
        <v>5</v>
      </c>
    </row>
    <row r="565" spans="1:8" ht="14.25">
      <c r="A565" s="7">
        <v>2158600</v>
      </c>
      <c r="B565" s="7">
        <v>21923</v>
      </c>
      <c r="C565" s="7" t="s">
        <v>671</v>
      </c>
      <c r="D565" s="7" t="s">
        <v>672</v>
      </c>
      <c r="E565" s="7">
        <v>1</v>
      </c>
      <c r="G565" s="7">
        <v>55</v>
      </c>
      <c r="H565" s="7" t="s">
        <v>5</v>
      </c>
    </row>
    <row r="566" spans="1:8" ht="28.5">
      <c r="A566" s="10">
        <v>2158700</v>
      </c>
      <c r="B566" s="10">
        <v>21924</v>
      </c>
      <c r="C566" s="10" t="s">
        <v>673</v>
      </c>
      <c r="D566" s="10"/>
      <c r="E566" s="10"/>
      <c r="F566" s="10"/>
      <c r="G566" s="10"/>
      <c r="H566" s="10"/>
    </row>
    <row r="567" spans="1:8" ht="14.25">
      <c r="A567" s="7">
        <v>2158800</v>
      </c>
      <c r="B567" s="7">
        <v>21925</v>
      </c>
      <c r="C567" s="7" t="s">
        <v>674</v>
      </c>
      <c r="D567" s="7" t="s">
        <v>112</v>
      </c>
      <c r="E567" s="7">
        <v>1</v>
      </c>
      <c r="G567" s="7">
        <v>8930</v>
      </c>
      <c r="H567" s="7" t="s">
        <v>5</v>
      </c>
    </row>
    <row r="568" spans="1:8" ht="14.25">
      <c r="A568" s="7">
        <v>2158900</v>
      </c>
      <c r="B568" s="7">
        <v>21926</v>
      </c>
      <c r="C568" s="7" t="s">
        <v>675</v>
      </c>
      <c r="D568" s="7" t="s">
        <v>103</v>
      </c>
      <c r="E568" s="7">
        <v>10.4</v>
      </c>
      <c r="F568" s="7" t="s">
        <v>676</v>
      </c>
      <c r="G568" s="7">
        <v>10290</v>
      </c>
      <c r="H568" s="7" t="s">
        <v>5</v>
      </c>
    </row>
    <row r="569" spans="1:8" ht="14.25">
      <c r="A569" s="7">
        <v>2159000</v>
      </c>
      <c r="B569" s="7">
        <v>21927</v>
      </c>
      <c r="C569" s="7" t="s">
        <v>675</v>
      </c>
      <c r="D569" s="7" t="s">
        <v>103</v>
      </c>
      <c r="E569" s="7">
        <v>9.75</v>
      </c>
      <c r="F569" s="7" t="s">
        <v>676</v>
      </c>
      <c r="G569" s="7">
        <v>13710</v>
      </c>
      <c r="H569" s="7" t="s">
        <v>5</v>
      </c>
    </row>
    <row r="570" spans="1:8" ht="14.25">
      <c r="A570" s="7">
        <v>2159100</v>
      </c>
      <c r="B570" s="7">
        <v>21928</v>
      </c>
      <c r="C570" s="7" t="s">
        <v>675</v>
      </c>
      <c r="D570" s="7" t="s">
        <v>103</v>
      </c>
      <c r="E570" s="7">
        <v>9.14</v>
      </c>
      <c r="F570" s="7" t="s">
        <v>676</v>
      </c>
      <c r="G570" s="7">
        <v>20580</v>
      </c>
      <c r="H570" s="7" t="s">
        <v>5</v>
      </c>
    </row>
    <row r="571" spans="1:8" ht="14.25">
      <c r="A571" s="7">
        <v>2159200</v>
      </c>
      <c r="B571" s="7">
        <v>21929</v>
      </c>
      <c r="C571" s="7" t="s">
        <v>675</v>
      </c>
      <c r="D571" s="7" t="s">
        <v>103</v>
      </c>
      <c r="E571" s="7">
        <v>8.76</v>
      </c>
      <c r="F571" s="7" t="s">
        <v>676</v>
      </c>
      <c r="G571" s="7">
        <v>27440</v>
      </c>
      <c r="H571" s="7" t="s">
        <v>5</v>
      </c>
    </row>
    <row r="572" spans="1:8" ht="14.25">
      <c r="A572" s="7">
        <v>2159300</v>
      </c>
      <c r="B572" s="7">
        <v>21930</v>
      </c>
      <c r="C572" s="7" t="s">
        <v>675</v>
      </c>
      <c r="D572" s="7" t="s">
        <v>103</v>
      </c>
      <c r="E572" s="7">
        <v>8.43</v>
      </c>
      <c r="F572" s="7" t="s">
        <v>676</v>
      </c>
      <c r="G572" s="7">
        <v>34310</v>
      </c>
      <c r="H572" s="7" t="s">
        <v>5</v>
      </c>
    </row>
    <row r="573" spans="1:8" ht="14.25">
      <c r="A573" s="7">
        <v>2159400</v>
      </c>
      <c r="B573" s="7">
        <v>21931</v>
      </c>
      <c r="C573" s="7" t="s">
        <v>675</v>
      </c>
      <c r="D573" s="7" t="s">
        <v>103</v>
      </c>
      <c r="E573" s="7">
        <v>8.09</v>
      </c>
      <c r="F573" s="7" t="s">
        <v>676</v>
      </c>
      <c r="G573" s="7">
        <v>41160</v>
      </c>
      <c r="H573" s="7" t="s">
        <v>5</v>
      </c>
    </row>
    <row r="574" spans="1:8" ht="14.25">
      <c r="A574" s="7">
        <v>2159500</v>
      </c>
      <c r="B574" s="7">
        <v>21932</v>
      </c>
      <c r="C574" s="7" t="s">
        <v>675</v>
      </c>
      <c r="D574" s="7" t="s">
        <v>103</v>
      </c>
      <c r="E574" s="7">
        <v>7.83</v>
      </c>
      <c r="F574" s="7" t="s">
        <v>676</v>
      </c>
      <c r="G574" s="7">
        <v>54880</v>
      </c>
      <c r="H574" s="7" t="s">
        <v>5</v>
      </c>
    </row>
    <row r="575" spans="1:8" ht="14.25">
      <c r="A575" s="7">
        <v>2159600</v>
      </c>
      <c r="B575" s="7">
        <v>21933</v>
      </c>
      <c r="C575" s="7" t="s">
        <v>675</v>
      </c>
      <c r="D575" s="7" t="s">
        <v>103</v>
      </c>
      <c r="E575" s="7">
        <v>7.46</v>
      </c>
      <c r="F575" s="7" t="s">
        <v>676</v>
      </c>
      <c r="G575" s="7">
        <v>68580</v>
      </c>
      <c r="H575" s="7" t="s">
        <v>5</v>
      </c>
    </row>
    <row r="576" spans="1:8" ht="14.25">
      <c r="A576" s="7">
        <v>2159700</v>
      </c>
      <c r="B576" s="7">
        <v>21934</v>
      </c>
      <c r="C576" s="7" t="s">
        <v>675</v>
      </c>
      <c r="D576" s="7" t="s">
        <v>103</v>
      </c>
      <c r="E576" s="7">
        <v>7.21</v>
      </c>
      <c r="F576" s="7" t="s">
        <v>676</v>
      </c>
      <c r="G576" s="7">
        <v>82310</v>
      </c>
      <c r="H576" s="7" t="s">
        <v>5</v>
      </c>
    </row>
    <row r="577" spans="1:8" ht="14.25">
      <c r="A577" s="7">
        <v>2159800</v>
      </c>
      <c r="B577" s="7">
        <v>21935</v>
      </c>
      <c r="C577" s="7" t="s">
        <v>675</v>
      </c>
      <c r="D577" s="7" t="s">
        <v>103</v>
      </c>
      <c r="E577" s="7">
        <v>6.93</v>
      </c>
      <c r="F577" s="7" t="s">
        <v>676</v>
      </c>
      <c r="G577" s="7">
        <v>109760</v>
      </c>
      <c r="H577" s="7" t="s">
        <v>5</v>
      </c>
    </row>
    <row r="578" spans="1:8" ht="14.25">
      <c r="A578" s="7">
        <v>2159900</v>
      </c>
      <c r="B578" s="7">
        <v>21936</v>
      </c>
      <c r="C578" s="7" t="s">
        <v>675</v>
      </c>
      <c r="D578" s="7" t="s">
        <v>103</v>
      </c>
      <c r="E578" s="7">
        <v>6.69</v>
      </c>
      <c r="F578" s="7" t="s">
        <v>676</v>
      </c>
      <c r="G578" s="7">
        <v>137180</v>
      </c>
      <c r="H578" s="7" t="s">
        <v>5</v>
      </c>
    </row>
    <row r="579" spans="1:8" ht="14.25">
      <c r="A579" s="7">
        <v>2160000</v>
      </c>
      <c r="B579" s="7">
        <v>21937</v>
      </c>
      <c r="C579" s="7" t="s">
        <v>675</v>
      </c>
      <c r="D579" s="7" t="s">
        <v>103</v>
      </c>
      <c r="E579" s="7">
        <v>6.51</v>
      </c>
      <c r="F579" s="7" t="s">
        <v>676</v>
      </c>
      <c r="G579" s="7">
        <v>164630</v>
      </c>
      <c r="H579" s="7" t="s">
        <v>5</v>
      </c>
    </row>
    <row r="580" spans="1:8" ht="14.25">
      <c r="A580" s="7">
        <v>2160100</v>
      </c>
      <c r="B580" s="7">
        <v>21938</v>
      </c>
      <c r="C580" s="7" t="s">
        <v>675</v>
      </c>
      <c r="D580" s="7" t="s">
        <v>103</v>
      </c>
      <c r="E580" s="7">
        <v>6.33</v>
      </c>
      <c r="F580" s="7" t="s">
        <v>676</v>
      </c>
      <c r="G580" s="7">
        <v>219500</v>
      </c>
      <c r="H580" s="7" t="s">
        <v>5</v>
      </c>
    </row>
    <row r="581" spans="1:8" ht="14.25">
      <c r="A581" s="7">
        <v>2160200</v>
      </c>
      <c r="B581" s="7">
        <v>21939</v>
      </c>
      <c r="C581" s="7" t="s">
        <v>675</v>
      </c>
      <c r="D581" s="7" t="s">
        <v>103</v>
      </c>
      <c r="E581" s="7">
        <v>6.2</v>
      </c>
      <c r="F581" s="7" t="s">
        <v>676</v>
      </c>
      <c r="G581" s="7">
        <v>274390</v>
      </c>
      <c r="H581" s="7" t="s">
        <v>5</v>
      </c>
    </row>
    <row r="582" spans="1:8" ht="14.25">
      <c r="A582" s="7">
        <v>2160300</v>
      </c>
      <c r="B582" s="7">
        <v>21940</v>
      </c>
      <c r="C582" s="7" t="s">
        <v>675</v>
      </c>
      <c r="D582" s="7" t="s">
        <v>103</v>
      </c>
      <c r="E582" s="7">
        <v>6.02</v>
      </c>
      <c r="F582" s="7" t="s">
        <v>676</v>
      </c>
      <c r="G582" s="7">
        <v>342990</v>
      </c>
      <c r="H582" s="7" t="s">
        <v>5</v>
      </c>
    </row>
    <row r="583" spans="1:8" ht="14.25">
      <c r="A583" s="7">
        <v>2160400</v>
      </c>
      <c r="B583" s="7">
        <v>21941</v>
      </c>
      <c r="C583" s="7" t="s">
        <v>675</v>
      </c>
      <c r="D583" s="7" t="s">
        <v>103</v>
      </c>
      <c r="E583" s="7">
        <v>5.9</v>
      </c>
      <c r="F583" s="7" t="s">
        <v>676</v>
      </c>
      <c r="G583" s="7">
        <v>411570</v>
      </c>
      <c r="H583" s="7" t="s">
        <v>5</v>
      </c>
    </row>
    <row r="584" spans="1:8" ht="14.25">
      <c r="A584" s="7">
        <v>2160500</v>
      </c>
      <c r="B584" s="7">
        <v>21942</v>
      </c>
      <c r="C584" s="7" t="s">
        <v>675</v>
      </c>
      <c r="D584" s="7" t="s">
        <v>103</v>
      </c>
      <c r="E584" s="7">
        <v>5.8</v>
      </c>
      <c r="F584" s="7" t="s">
        <v>676</v>
      </c>
      <c r="G584" s="7">
        <v>480170</v>
      </c>
      <c r="H584" s="7" t="s">
        <v>5</v>
      </c>
    </row>
    <row r="585" spans="1:8" ht="14.25">
      <c r="A585" s="7">
        <v>2160600</v>
      </c>
      <c r="B585" s="7">
        <v>21943</v>
      </c>
      <c r="C585" s="7" t="s">
        <v>675</v>
      </c>
      <c r="D585" s="7" t="s">
        <v>103</v>
      </c>
      <c r="E585" s="7">
        <v>5.71</v>
      </c>
      <c r="F585" s="7" t="s">
        <v>676</v>
      </c>
      <c r="G585" s="7">
        <v>548760</v>
      </c>
      <c r="H585" s="7" t="s">
        <v>5</v>
      </c>
    </row>
    <row r="586" spans="1:8" ht="14.25">
      <c r="A586" s="7">
        <v>2160700</v>
      </c>
      <c r="B586" s="7">
        <v>21944</v>
      </c>
      <c r="C586" s="7" t="s">
        <v>675</v>
      </c>
      <c r="D586" s="7" t="s">
        <v>103</v>
      </c>
      <c r="E586" s="7">
        <v>5.6</v>
      </c>
      <c r="F586" s="7" t="s">
        <v>676</v>
      </c>
      <c r="G586" s="7">
        <v>685950</v>
      </c>
      <c r="H586" s="7" t="s">
        <v>5</v>
      </c>
    </row>
    <row r="587" spans="1:8" ht="14.25">
      <c r="A587" s="7">
        <v>2160800</v>
      </c>
      <c r="B587" s="7">
        <v>21945</v>
      </c>
      <c r="C587" s="7" t="s">
        <v>675</v>
      </c>
      <c r="D587" s="7" t="s">
        <v>103</v>
      </c>
      <c r="E587" s="7">
        <v>5.48</v>
      </c>
      <c r="F587" s="7" t="s">
        <v>676</v>
      </c>
      <c r="G587" s="7">
        <v>823150</v>
      </c>
      <c r="H587" s="7" t="s">
        <v>5</v>
      </c>
    </row>
    <row r="588" spans="1:8" ht="14.25">
      <c r="A588" s="7">
        <v>2160900</v>
      </c>
      <c r="B588" s="7">
        <v>21946</v>
      </c>
      <c r="C588" s="7" t="s">
        <v>675</v>
      </c>
      <c r="D588" s="7" t="s">
        <v>103</v>
      </c>
      <c r="E588" s="7">
        <v>5.36</v>
      </c>
      <c r="F588" s="7" t="s">
        <v>676</v>
      </c>
      <c r="G588" s="7">
        <v>1097530</v>
      </c>
      <c r="H588" s="7" t="s">
        <v>5</v>
      </c>
    </row>
    <row r="589" spans="1:8" ht="14.25">
      <c r="A589" s="7">
        <v>2161000</v>
      </c>
      <c r="B589" s="7">
        <v>21947</v>
      </c>
      <c r="C589" s="7" t="s">
        <v>675</v>
      </c>
      <c r="D589" s="7" t="s">
        <v>103</v>
      </c>
      <c r="E589" s="7">
        <v>5.26</v>
      </c>
      <c r="F589" s="7" t="s">
        <v>676</v>
      </c>
      <c r="G589" s="7">
        <v>1371910</v>
      </c>
      <c r="H589" s="7" t="s">
        <v>5</v>
      </c>
    </row>
    <row r="590" spans="1:8" ht="28.5">
      <c r="A590" s="10">
        <v>2161100</v>
      </c>
      <c r="B590" s="10">
        <v>21948</v>
      </c>
      <c r="C590" s="10" t="s">
        <v>673</v>
      </c>
      <c r="D590" s="10"/>
      <c r="E590" s="10"/>
      <c r="F590" s="10" t="s">
        <v>677</v>
      </c>
      <c r="G590" s="10"/>
      <c r="H590" s="10"/>
    </row>
    <row r="591" spans="1:8" ht="14.25">
      <c r="A591" s="7">
        <v>2161200</v>
      </c>
      <c r="B591" s="7">
        <v>21949</v>
      </c>
      <c r="C591" s="7" t="s">
        <v>675</v>
      </c>
      <c r="D591" s="7" t="s">
        <v>103</v>
      </c>
      <c r="E591" s="7">
        <v>5.12</v>
      </c>
      <c r="F591" s="7" t="s">
        <v>676</v>
      </c>
      <c r="G591" s="7">
        <v>2057860</v>
      </c>
      <c r="H591" s="7" t="s">
        <v>5</v>
      </c>
    </row>
    <row r="592" spans="1:8" ht="14.25">
      <c r="A592" s="7">
        <v>2161300</v>
      </c>
      <c r="B592" s="7">
        <v>21950</v>
      </c>
      <c r="C592" s="7" t="s">
        <v>675</v>
      </c>
      <c r="D592" s="7" t="s">
        <v>103</v>
      </c>
      <c r="E592" s="7">
        <v>5.04</v>
      </c>
      <c r="F592" s="7" t="s">
        <v>676</v>
      </c>
      <c r="G592" s="7">
        <v>2743810</v>
      </c>
      <c r="H592" s="7" t="s">
        <v>5</v>
      </c>
    </row>
    <row r="593" spans="1:8" ht="14.25">
      <c r="A593" s="7">
        <v>2161400</v>
      </c>
      <c r="B593" s="7">
        <v>21951</v>
      </c>
      <c r="C593" s="7" t="s">
        <v>675</v>
      </c>
      <c r="D593" s="7" t="s">
        <v>103</v>
      </c>
      <c r="E593" s="7">
        <v>4.99</v>
      </c>
      <c r="F593" s="7" t="s">
        <v>676</v>
      </c>
      <c r="G593" s="7">
        <v>3429750</v>
      </c>
      <c r="H593" s="7" t="s">
        <v>5</v>
      </c>
    </row>
    <row r="594" spans="1:8" ht="14.25">
      <c r="A594" s="7">
        <v>2161500</v>
      </c>
      <c r="B594" s="7">
        <v>21952</v>
      </c>
      <c r="C594" s="7" t="s">
        <v>675</v>
      </c>
      <c r="D594" s="7" t="s">
        <v>103</v>
      </c>
      <c r="E594" s="7">
        <v>4.95</v>
      </c>
      <c r="F594" s="7" t="s">
        <v>676</v>
      </c>
      <c r="G594" s="7">
        <v>4115720</v>
      </c>
      <c r="H594" s="7" t="s">
        <v>5</v>
      </c>
    </row>
    <row r="595" spans="1:8" ht="14.25">
      <c r="A595" s="7">
        <v>2161600</v>
      </c>
      <c r="B595" s="7">
        <v>21953</v>
      </c>
      <c r="C595" s="7" t="s">
        <v>675</v>
      </c>
      <c r="D595" s="7" t="s">
        <v>103</v>
      </c>
      <c r="E595" s="7">
        <v>4.9</v>
      </c>
      <c r="F595" s="7" t="s">
        <v>676</v>
      </c>
      <c r="G595" s="7">
        <v>5487610</v>
      </c>
      <c r="H595" s="7" t="s">
        <v>5</v>
      </c>
    </row>
    <row r="596" spans="1:8" ht="114">
      <c r="A596" s="10">
        <v>2161700</v>
      </c>
      <c r="B596" s="10">
        <v>21954</v>
      </c>
      <c r="C596" s="10" t="s">
        <v>678</v>
      </c>
      <c r="D596" s="10"/>
      <c r="E596" s="10"/>
      <c r="F596" s="10" t="s">
        <v>679</v>
      </c>
      <c r="G596" s="10"/>
      <c r="H596" s="10"/>
    </row>
    <row r="597" spans="1:8" ht="14.25">
      <c r="A597" s="7">
        <v>2161800</v>
      </c>
      <c r="B597" s="7">
        <v>21955</v>
      </c>
      <c r="C597" s="7" t="s">
        <v>674</v>
      </c>
      <c r="D597" s="7" t="s">
        <v>112</v>
      </c>
      <c r="E597" s="7">
        <v>1</v>
      </c>
      <c r="F597" s="7" t="s">
        <v>680</v>
      </c>
      <c r="G597" s="7">
        <v>109760</v>
      </c>
      <c r="H597" s="7" t="s">
        <v>5</v>
      </c>
    </row>
    <row r="598" spans="1:8" ht="14.25">
      <c r="A598" s="7">
        <v>2161900</v>
      </c>
      <c r="B598" s="7">
        <v>21956</v>
      </c>
      <c r="C598" s="7" t="s">
        <v>675</v>
      </c>
      <c r="D598" s="7" t="s">
        <v>103</v>
      </c>
      <c r="E598" s="7">
        <v>5.18</v>
      </c>
      <c r="F598" s="7" t="s">
        <v>676</v>
      </c>
      <c r="G598" s="7">
        <v>137180</v>
      </c>
      <c r="H598" s="7" t="s">
        <v>5</v>
      </c>
    </row>
    <row r="599" spans="1:8" ht="14.25">
      <c r="A599" s="7">
        <v>2162000</v>
      </c>
      <c r="B599" s="7">
        <v>21957</v>
      </c>
      <c r="C599" s="7" t="s">
        <v>675</v>
      </c>
      <c r="D599" s="7" t="s">
        <v>103</v>
      </c>
      <c r="E599" s="7">
        <v>5.06</v>
      </c>
      <c r="F599" s="7" t="s">
        <v>676</v>
      </c>
      <c r="G599" s="7">
        <v>164630</v>
      </c>
      <c r="H599" s="7" t="s">
        <v>5</v>
      </c>
    </row>
    <row r="600" spans="1:8" ht="14.25">
      <c r="A600" s="7">
        <v>2162100</v>
      </c>
      <c r="B600" s="7">
        <v>21958</v>
      </c>
      <c r="C600" s="7" t="s">
        <v>675</v>
      </c>
      <c r="D600" s="7" t="s">
        <v>103</v>
      </c>
      <c r="E600" s="7">
        <v>4.92</v>
      </c>
      <c r="F600" s="7" t="s">
        <v>676</v>
      </c>
      <c r="G600" s="7">
        <v>219500</v>
      </c>
      <c r="H600" s="7" t="s">
        <v>5</v>
      </c>
    </row>
    <row r="601" spans="1:8" ht="14.25">
      <c r="A601" s="7">
        <v>2162200</v>
      </c>
      <c r="B601" s="7">
        <v>21959</v>
      </c>
      <c r="C601" s="7" t="s">
        <v>675</v>
      </c>
      <c r="D601" s="7" t="s">
        <v>103</v>
      </c>
      <c r="E601" s="7">
        <v>4.81</v>
      </c>
      <c r="F601" s="7" t="s">
        <v>676</v>
      </c>
      <c r="G601" s="7">
        <v>274390</v>
      </c>
      <c r="H601" s="7" t="s">
        <v>5</v>
      </c>
    </row>
    <row r="602" spans="1:8" ht="14.25">
      <c r="A602" s="7">
        <v>2162300</v>
      </c>
      <c r="B602" s="7">
        <v>21960</v>
      </c>
      <c r="C602" s="7" t="s">
        <v>675</v>
      </c>
      <c r="D602" s="7" t="s">
        <v>103</v>
      </c>
      <c r="E602" s="7">
        <v>4.68</v>
      </c>
      <c r="F602" s="7" t="s">
        <v>676</v>
      </c>
      <c r="G602" s="7">
        <v>342990</v>
      </c>
      <c r="H602" s="7" t="s">
        <v>5</v>
      </c>
    </row>
    <row r="603" spans="1:8" ht="14.25">
      <c r="A603" s="7">
        <v>2162400</v>
      </c>
      <c r="B603" s="7">
        <v>21961</v>
      </c>
      <c r="C603" s="7" t="s">
        <v>675</v>
      </c>
      <c r="D603" s="7" t="s">
        <v>103</v>
      </c>
      <c r="E603" s="7">
        <v>4.57</v>
      </c>
      <c r="F603" s="7" t="s">
        <v>676</v>
      </c>
      <c r="G603" s="7">
        <v>411570</v>
      </c>
      <c r="H603" s="7" t="s">
        <v>5</v>
      </c>
    </row>
    <row r="604" spans="1:8" ht="14.25">
      <c r="A604" s="7">
        <v>2162500</v>
      </c>
      <c r="B604" s="7">
        <v>21962</v>
      </c>
      <c r="C604" s="7" t="s">
        <v>675</v>
      </c>
      <c r="D604" s="7" t="s">
        <v>103</v>
      </c>
      <c r="E604" s="7">
        <v>4.49</v>
      </c>
      <c r="F604" s="7" t="s">
        <v>676</v>
      </c>
      <c r="G604" s="7">
        <v>480170</v>
      </c>
      <c r="H604" s="7" t="s">
        <v>5</v>
      </c>
    </row>
    <row r="605" spans="1:8" ht="14.25">
      <c r="A605" s="7">
        <v>2162600</v>
      </c>
      <c r="B605" s="7">
        <v>21963</v>
      </c>
      <c r="C605" s="7" t="s">
        <v>675</v>
      </c>
      <c r="D605" s="7" t="s">
        <v>103</v>
      </c>
      <c r="E605" s="7">
        <v>4.43</v>
      </c>
      <c r="F605" s="7" t="s">
        <v>676</v>
      </c>
      <c r="G605" s="7">
        <v>548760</v>
      </c>
      <c r="H605" s="7" t="s">
        <v>5</v>
      </c>
    </row>
    <row r="606" spans="1:8" ht="14.25">
      <c r="A606" s="7">
        <v>2162700</v>
      </c>
      <c r="B606" s="7">
        <v>21964</v>
      </c>
      <c r="C606" s="7" t="s">
        <v>675</v>
      </c>
      <c r="D606" s="7" t="s">
        <v>103</v>
      </c>
      <c r="E606" s="7">
        <v>4.34</v>
      </c>
      <c r="F606" s="7" t="s">
        <v>676</v>
      </c>
      <c r="G606" s="7">
        <v>685950</v>
      </c>
      <c r="H606" s="7" t="s">
        <v>5</v>
      </c>
    </row>
    <row r="607" spans="1:8" ht="14.25">
      <c r="A607" s="7">
        <v>2162800</v>
      </c>
      <c r="B607" s="7">
        <v>21965</v>
      </c>
      <c r="C607" s="7" t="s">
        <v>675</v>
      </c>
      <c r="D607" s="7" t="s">
        <v>103</v>
      </c>
      <c r="E607" s="7">
        <v>4.3</v>
      </c>
      <c r="F607" s="7" t="s">
        <v>676</v>
      </c>
      <c r="G607" s="7">
        <v>823150</v>
      </c>
      <c r="H607" s="7" t="s">
        <v>5</v>
      </c>
    </row>
    <row r="608" spans="1:8" ht="14.25">
      <c r="A608" s="7">
        <v>2162900</v>
      </c>
      <c r="B608" s="7">
        <v>21966</v>
      </c>
      <c r="C608" s="7" t="s">
        <v>675</v>
      </c>
      <c r="D608" s="7" t="s">
        <v>103</v>
      </c>
      <c r="E608" s="7">
        <v>4.28</v>
      </c>
      <c r="F608" s="7" t="s">
        <v>676</v>
      </c>
      <c r="G608" s="7">
        <v>1097530</v>
      </c>
      <c r="H608" s="7" t="s">
        <v>5</v>
      </c>
    </row>
    <row r="609" spans="1:8" ht="14.25">
      <c r="A609" s="7">
        <v>2163000</v>
      </c>
      <c r="B609" s="7">
        <v>21967</v>
      </c>
      <c r="C609" s="7" t="s">
        <v>675</v>
      </c>
      <c r="D609" s="7" t="s">
        <v>103</v>
      </c>
      <c r="E609" s="7">
        <v>4.17</v>
      </c>
      <c r="F609" s="7" t="s">
        <v>676</v>
      </c>
      <c r="G609" s="7">
        <v>1371910</v>
      </c>
      <c r="H609" s="7" t="s">
        <v>5</v>
      </c>
    </row>
    <row r="610" spans="1:8" ht="14.25">
      <c r="A610" s="7">
        <v>2163100</v>
      </c>
      <c r="B610" s="7">
        <v>21968</v>
      </c>
      <c r="C610" s="7" t="s">
        <v>675</v>
      </c>
      <c r="D610" s="7" t="s">
        <v>103</v>
      </c>
      <c r="E610" s="7">
        <v>4.05</v>
      </c>
      <c r="F610" s="7" t="s">
        <v>676</v>
      </c>
      <c r="G610" s="7">
        <v>2057860</v>
      </c>
      <c r="H610" s="7" t="s">
        <v>5</v>
      </c>
    </row>
    <row r="611" spans="1:8" ht="14.25">
      <c r="A611" s="7">
        <v>2163200</v>
      </c>
      <c r="B611" s="7">
        <v>21969</v>
      </c>
      <c r="C611" s="7" t="s">
        <v>675</v>
      </c>
      <c r="D611" s="7" t="s">
        <v>103</v>
      </c>
      <c r="E611" s="7">
        <v>3.98</v>
      </c>
      <c r="F611" s="7" t="s">
        <v>676</v>
      </c>
      <c r="G611" s="7">
        <v>2743810</v>
      </c>
      <c r="H611" s="7" t="s">
        <v>5</v>
      </c>
    </row>
    <row r="612" spans="1:8" ht="14.25">
      <c r="A612" s="7">
        <v>2163300</v>
      </c>
      <c r="B612" s="7">
        <v>21970</v>
      </c>
      <c r="C612" s="7" t="s">
        <v>675</v>
      </c>
      <c r="D612" s="7" t="s">
        <v>103</v>
      </c>
      <c r="E612" s="7">
        <v>3.91</v>
      </c>
      <c r="F612" s="7" t="s">
        <v>676</v>
      </c>
      <c r="G612" s="7">
        <v>3429750</v>
      </c>
      <c r="H612" s="7" t="s">
        <v>5</v>
      </c>
    </row>
    <row r="613" spans="1:8" ht="14.25">
      <c r="A613" s="7">
        <v>2163400</v>
      </c>
      <c r="B613" s="7">
        <v>21971</v>
      </c>
      <c r="C613" s="7" t="s">
        <v>675</v>
      </c>
      <c r="D613" s="7" t="s">
        <v>103</v>
      </c>
      <c r="E613" s="7">
        <v>3.86</v>
      </c>
      <c r="F613" s="7" t="s">
        <v>676</v>
      </c>
      <c r="G613" s="7">
        <v>4115720</v>
      </c>
      <c r="H613" s="7" t="s">
        <v>5</v>
      </c>
    </row>
    <row r="614" spans="1:8" ht="14.25">
      <c r="A614" s="7">
        <v>2163500</v>
      </c>
      <c r="B614" s="7">
        <v>21972</v>
      </c>
      <c r="C614" s="7" t="s">
        <v>675</v>
      </c>
      <c r="D614" s="7" t="s">
        <v>103</v>
      </c>
      <c r="E614" s="7">
        <v>3.8</v>
      </c>
      <c r="F614" s="7" t="s">
        <v>676</v>
      </c>
      <c r="G614" s="7">
        <v>5487610</v>
      </c>
      <c r="H614" s="7" t="s">
        <v>5</v>
      </c>
    </row>
    <row r="615" spans="1:8" ht="14.25">
      <c r="A615" s="10">
        <v>2163800</v>
      </c>
      <c r="B615" s="10">
        <v>21975</v>
      </c>
      <c r="C615" s="10" t="s">
        <v>681</v>
      </c>
      <c r="D615" s="10"/>
      <c r="E615" s="10"/>
      <c r="F615" s="10"/>
      <c r="G615" s="10"/>
      <c r="H615" s="10"/>
    </row>
    <row r="616" spans="1:8" ht="14.25">
      <c r="A616" s="7">
        <v>2163900</v>
      </c>
      <c r="B616" s="7">
        <v>21976</v>
      </c>
      <c r="C616" s="7" t="s">
        <v>682</v>
      </c>
      <c r="D616" s="7" t="s">
        <v>103</v>
      </c>
      <c r="E616" s="7">
        <v>71</v>
      </c>
      <c r="F616" s="7" t="s">
        <v>683</v>
      </c>
      <c r="G616" s="7"/>
      <c r="H616" s="7" t="s">
        <v>5</v>
      </c>
    </row>
    <row r="617" spans="1:8" ht="14.25">
      <c r="A617" s="7">
        <v>2164000</v>
      </c>
      <c r="B617" s="7">
        <v>21977</v>
      </c>
      <c r="C617" s="7" t="s">
        <v>684</v>
      </c>
      <c r="D617" s="7" t="s">
        <v>103</v>
      </c>
      <c r="E617" s="7">
        <v>64</v>
      </c>
      <c r="F617" s="7" t="s">
        <v>683</v>
      </c>
      <c r="G617" s="7"/>
      <c r="H617" s="7" t="s">
        <v>5</v>
      </c>
    </row>
    <row r="618" spans="1:8" ht="14.25">
      <c r="A618" s="7">
        <v>2164100</v>
      </c>
      <c r="B618" s="7">
        <v>21978</v>
      </c>
      <c r="C618" s="7" t="s">
        <v>685</v>
      </c>
      <c r="D618" s="7" t="s">
        <v>103</v>
      </c>
      <c r="E618" s="7">
        <v>58</v>
      </c>
      <c r="F618" s="7" t="s">
        <v>683</v>
      </c>
      <c r="G618" s="7"/>
      <c r="H618" s="7" t="s">
        <v>5</v>
      </c>
    </row>
    <row r="619" spans="1:8" ht="14.25">
      <c r="A619" s="7">
        <v>2164200</v>
      </c>
      <c r="B619" s="7">
        <v>21979</v>
      </c>
      <c r="C619" s="7" t="s">
        <v>686</v>
      </c>
      <c r="D619" s="7" t="s">
        <v>103</v>
      </c>
      <c r="E619" s="7">
        <v>54</v>
      </c>
      <c r="F619" s="7" t="s">
        <v>683</v>
      </c>
      <c r="G619" s="7"/>
      <c r="H619" s="7" t="s">
        <v>5</v>
      </c>
    </row>
    <row r="620" spans="1:8" ht="14.25">
      <c r="A620" s="7">
        <v>2164300</v>
      </c>
      <c r="B620" s="7">
        <v>21980</v>
      </c>
      <c r="C620" s="7" t="s">
        <v>687</v>
      </c>
      <c r="D620" s="7" t="s">
        <v>103</v>
      </c>
      <c r="E620" s="7">
        <v>52</v>
      </c>
      <c r="F620" s="7" t="s">
        <v>683</v>
      </c>
      <c r="G620" s="7"/>
      <c r="H620" s="7" t="s">
        <v>5</v>
      </c>
    </row>
    <row r="621" spans="1:8" ht="14.25">
      <c r="A621" s="7">
        <v>2164400</v>
      </c>
      <c r="B621" s="7">
        <v>21981</v>
      </c>
      <c r="C621" s="7" t="s">
        <v>688</v>
      </c>
      <c r="D621" s="7" t="s">
        <v>103</v>
      </c>
      <c r="E621" s="7">
        <v>50</v>
      </c>
      <c r="F621" s="7" t="s">
        <v>683</v>
      </c>
      <c r="G621" s="7"/>
      <c r="H621" s="7" t="s">
        <v>5</v>
      </c>
    </row>
    <row r="622" spans="1:8" ht="14.25">
      <c r="A622" s="7">
        <v>2164500</v>
      </c>
      <c r="B622" s="7">
        <v>21982</v>
      </c>
      <c r="C622" s="7" t="s">
        <v>689</v>
      </c>
      <c r="D622" s="7" t="s">
        <v>103</v>
      </c>
      <c r="E622" s="7">
        <v>48</v>
      </c>
      <c r="F622" s="7" t="s">
        <v>683</v>
      </c>
      <c r="G622" s="7"/>
      <c r="H622" s="7" t="s">
        <v>5</v>
      </c>
    </row>
    <row r="623" spans="1:8" ht="14.25">
      <c r="A623" s="7">
        <v>2164600</v>
      </c>
      <c r="B623" s="7">
        <v>21983</v>
      </c>
      <c r="C623" s="7" t="s">
        <v>690</v>
      </c>
      <c r="D623" s="7" t="s">
        <v>103</v>
      </c>
      <c r="E623" s="7">
        <v>47</v>
      </c>
      <c r="F623" s="7" t="s">
        <v>683</v>
      </c>
      <c r="G623" s="7"/>
      <c r="H623" s="7" t="s">
        <v>5</v>
      </c>
    </row>
    <row r="624" spans="1:8" ht="14.25">
      <c r="A624" s="7">
        <v>2164700</v>
      </c>
      <c r="B624" s="7">
        <v>21984</v>
      </c>
      <c r="C624" s="7" t="s">
        <v>691</v>
      </c>
      <c r="D624" s="7" t="s">
        <v>103</v>
      </c>
      <c r="E624" s="7">
        <v>46</v>
      </c>
      <c r="F624" s="7" t="s">
        <v>683</v>
      </c>
      <c r="G624" s="7"/>
      <c r="H624" s="7" t="s">
        <v>5</v>
      </c>
    </row>
    <row r="625" spans="1:8" ht="14.25">
      <c r="A625" s="7">
        <v>2164800</v>
      </c>
      <c r="B625" s="7">
        <v>21985</v>
      </c>
      <c r="C625" s="7" t="s">
        <v>692</v>
      </c>
      <c r="D625" s="7" t="s">
        <v>103</v>
      </c>
      <c r="E625" s="7">
        <v>40</v>
      </c>
      <c r="F625" s="7" t="s">
        <v>683</v>
      </c>
      <c r="G625" s="7"/>
      <c r="H625" s="7" t="s">
        <v>5</v>
      </c>
    </row>
    <row r="626" spans="1:8" ht="14.25">
      <c r="A626" s="7">
        <v>2164900</v>
      </c>
      <c r="B626" s="7">
        <v>21986</v>
      </c>
      <c r="C626" s="7" t="s">
        <v>693</v>
      </c>
      <c r="D626" s="7" t="s">
        <v>103</v>
      </c>
      <c r="E626" s="7">
        <v>34</v>
      </c>
      <c r="F626" s="7" t="s">
        <v>683</v>
      </c>
      <c r="G626" s="7"/>
      <c r="H626" s="7" t="s">
        <v>5</v>
      </c>
    </row>
    <row r="627" spans="1:8" ht="14.25">
      <c r="A627" s="7">
        <v>2165000</v>
      </c>
      <c r="B627" s="7">
        <v>21987</v>
      </c>
      <c r="C627" s="7" t="s">
        <v>694</v>
      </c>
      <c r="D627" s="7" t="s">
        <v>103</v>
      </c>
      <c r="E627" s="7">
        <v>32</v>
      </c>
      <c r="F627" s="7" t="s">
        <v>683</v>
      </c>
      <c r="G627" s="7"/>
      <c r="H627" s="7" t="s">
        <v>5</v>
      </c>
    </row>
    <row r="628" spans="1:8" ht="14.25">
      <c r="A628" s="7">
        <v>2165100</v>
      </c>
      <c r="B628" s="7">
        <v>21988</v>
      </c>
      <c r="C628" s="7" t="s">
        <v>695</v>
      </c>
      <c r="D628" s="7" t="s">
        <v>103</v>
      </c>
      <c r="E628" s="7">
        <v>30</v>
      </c>
      <c r="F628" s="7" t="s">
        <v>683</v>
      </c>
      <c r="G628" s="7"/>
      <c r="H628" s="7" t="s">
        <v>5</v>
      </c>
    </row>
    <row r="629" spans="1:8" ht="14.25">
      <c r="A629" s="8">
        <v>2165200</v>
      </c>
      <c r="B629" s="8">
        <v>21989</v>
      </c>
      <c r="C629" s="8" t="s">
        <v>696</v>
      </c>
      <c r="D629" s="8"/>
      <c r="E629" s="8"/>
      <c r="F629" s="8"/>
      <c r="G629" s="8"/>
      <c r="H629" s="8"/>
    </row>
    <row r="630" spans="1:8" ht="14.25">
      <c r="A630" s="10">
        <v>2165300</v>
      </c>
      <c r="B630" s="10">
        <v>21990</v>
      </c>
      <c r="C630" s="10" t="s">
        <v>697</v>
      </c>
      <c r="D630" s="10"/>
      <c r="E630" s="10"/>
      <c r="F630" s="10"/>
      <c r="G630" s="10"/>
      <c r="H630" s="10"/>
    </row>
    <row r="631" spans="1:8" ht="14.25">
      <c r="A631" s="7">
        <v>2165400</v>
      </c>
      <c r="B631" s="7">
        <v>21991</v>
      </c>
      <c r="C631" s="7" t="s">
        <v>698</v>
      </c>
      <c r="D631" s="7" t="s">
        <v>23</v>
      </c>
      <c r="E631" s="7">
        <v>1</v>
      </c>
      <c r="G631" s="7">
        <v>7.2</v>
      </c>
      <c r="H631" s="7" t="s">
        <v>5</v>
      </c>
    </row>
    <row r="632" spans="1:8" ht="14.25">
      <c r="A632" s="7">
        <v>2165500</v>
      </c>
      <c r="B632" s="7">
        <v>21992</v>
      </c>
      <c r="C632" s="7" t="s">
        <v>699</v>
      </c>
      <c r="D632" s="7" t="s">
        <v>700</v>
      </c>
      <c r="E632" s="7">
        <v>1</v>
      </c>
      <c r="G632" s="7">
        <v>0.41</v>
      </c>
      <c r="H632" s="7" t="s">
        <v>5</v>
      </c>
    </row>
    <row r="633" spans="1:8" ht="14.25">
      <c r="A633" s="7">
        <v>2165600</v>
      </c>
      <c r="B633" s="7">
        <v>21993</v>
      </c>
      <c r="C633" s="7" t="s">
        <v>701</v>
      </c>
      <c r="D633" s="7" t="s">
        <v>23</v>
      </c>
      <c r="E633" s="7">
        <v>1</v>
      </c>
      <c r="G633" s="7">
        <v>2.8</v>
      </c>
      <c r="H633" s="7" t="s">
        <v>5</v>
      </c>
    </row>
    <row r="634" spans="1:8" ht="14.25">
      <c r="A634" s="10">
        <v>2165700</v>
      </c>
      <c r="B634" s="10">
        <v>21994</v>
      </c>
      <c r="C634" s="10" t="s">
        <v>702</v>
      </c>
      <c r="D634" s="10"/>
      <c r="E634" s="10"/>
      <c r="F634" s="10"/>
      <c r="G634" s="10"/>
      <c r="H634" s="10"/>
    </row>
    <row r="635" spans="1:8" ht="14.25">
      <c r="A635" s="7">
        <v>2165800</v>
      </c>
      <c r="B635" s="7">
        <v>21995</v>
      </c>
      <c r="C635" s="7" t="s">
        <v>703</v>
      </c>
      <c r="D635" s="7" t="s">
        <v>704</v>
      </c>
      <c r="E635" s="7">
        <v>1</v>
      </c>
      <c r="F635" s="7">
        <v>1</v>
      </c>
      <c r="G635" s="7">
        <v>1.4</v>
      </c>
      <c r="H635" s="7" t="s">
        <v>5</v>
      </c>
    </row>
    <row r="636" spans="1:8" ht="14.25">
      <c r="A636" s="7">
        <v>2165900</v>
      </c>
      <c r="B636" s="7">
        <v>21996</v>
      </c>
      <c r="C636" s="7" t="s">
        <v>705</v>
      </c>
      <c r="D636" s="7" t="s">
        <v>101</v>
      </c>
      <c r="E636" s="7">
        <v>1</v>
      </c>
      <c r="G636" s="7">
        <v>1.6</v>
      </c>
      <c r="H636" s="7" t="s">
        <v>5</v>
      </c>
    </row>
    <row r="637" spans="1:8" ht="14.25">
      <c r="A637" s="7">
        <v>2166000</v>
      </c>
      <c r="B637" s="7">
        <v>21997</v>
      </c>
      <c r="C637" s="7" t="s">
        <v>706</v>
      </c>
      <c r="D637" s="7" t="s">
        <v>101</v>
      </c>
      <c r="E637" s="7">
        <v>1</v>
      </c>
      <c r="G637" s="7">
        <v>1.4</v>
      </c>
      <c r="H637" s="7" t="s">
        <v>5</v>
      </c>
    </row>
    <row r="638" spans="1:8" ht="14.25">
      <c r="A638" s="10">
        <v>2166100</v>
      </c>
      <c r="B638" s="10">
        <v>21998</v>
      </c>
      <c r="C638" s="10" t="s">
        <v>707</v>
      </c>
      <c r="D638" s="10"/>
      <c r="E638" s="10"/>
      <c r="F638" s="10"/>
      <c r="G638" s="10"/>
      <c r="H638" s="10"/>
    </row>
    <row r="639" spans="1:8" ht="14.25">
      <c r="A639" s="7">
        <v>2166200</v>
      </c>
      <c r="B639" s="7">
        <v>21999</v>
      </c>
      <c r="C639" s="7" t="s">
        <v>708</v>
      </c>
      <c r="D639" s="7" t="s">
        <v>704</v>
      </c>
      <c r="E639" s="7">
        <v>1</v>
      </c>
      <c r="F639" s="7">
        <v>1</v>
      </c>
      <c r="G639" s="7">
        <v>1</v>
      </c>
      <c r="H639" s="7" t="s">
        <v>5</v>
      </c>
    </row>
    <row r="640" spans="1:8" ht="14.25">
      <c r="A640" s="7">
        <v>2166300</v>
      </c>
      <c r="B640" s="7">
        <v>22000</v>
      </c>
      <c r="C640" s="7" t="s">
        <v>709</v>
      </c>
      <c r="D640" s="7" t="s">
        <v>101</v>
      </c>
      <c r="E640" s="7">
        <v>1</v>
      </c>
      <c r="G640" s="7">
        <v>1</v>
      </c>
      <c r="H640" s="7" t="s">
        <v>5</v>
      </c>
    </row>
    <row r="641" spans="1:8" ht="14.25">
      <c r="A641" s="7">
        <v>2166400</v>
      </c>
      <c r="B641" s="7">
        <v>22001</v>
      </c>
      <c r="C641" s="7" t="s">
        <v>710</v>
      </c>
      <c r="D641" s="7" t="s">
        <v>101</v>
      </c>
      <c r="E641" s="7">
        <v>1</v>
      </c>
      <c r="G641" s="7">
        <v>2.6</v>
      </c>
      <c r="H641" s="7" t="s">
        <v>5</v>
      </c>
    </row>
    <row r="642" spans="1:8" ht="14.25">
      <c r="A642" s="7">
        <v>2166500</v>
      </c>
      <c r="B642" s="7">
        <v>22002</v>
      </c>
      <c r="C642" s="7" t="s">
        <v>711</v>
      </c>
      <c r="D642" s="7" t="s">
        <v>712</v>
      </c>
      <c r="E642" s="7">
        <v>1</v>
      </c>
      <c r="G642" s="7">
        <v>1.4</v>
      </c>
      <c r="H642" s="7" t="s">
        <v>5</v>
      </c>
    </row>
    <row r="643" spans="1:8" ht="14.25">
      <c r="A643" s="10">
        <v>2166600</v>
      </c>
      <c r="B643" s="10">
        <v>22003</v>
      </c>
      <c r="C643" s="10" t="s">
        <v>713</v>
      </c>
      <c r="D643" s="10"/>
      <c r="E643" s="10"/>
      <c r="F643" s="10"/>
      <c r="G643" s="10"/>
      <c r="H643" s="10"/>
    </row>
    <row r="644" spans="1:8" ht="14.25">
      <c r="A644" s="7">
        <v>2166700</v>
      </c>
      <c r="B644" s="7">
        <v>22004</v>
      </c>
      <c r="C644" s="7" t="s">
        <v>708</v>
      </c>
      <c r="D644" s="7" t="s">
        <v>700</v>
      </c>
      <c r="E644" s="7">
        <v>1</v>
      </c>
      <c r="G644" s="7">
        <v>0.41</v>
      </c>
      <c r="H644" s="7" t="s">
        <v>5</v>
      </c>
    </row>
    <row r="645" spans="1:8" ht="14.25">
      <c r="A645" s="7">
        <v>2166800</v>
      </c>
      <c r="B645" s="7">
        <v>22005</v>
      </c>
      <c r="C645" s="7" t="s">
        <v>714</v>
      </c>
      <c r="D645" s="7" t="s">
        <v>23</v>
      </c>
      <c r="E645" s="7">
        <v>1</v>
      </c>
      <c r="G645" s="7">
        <v>17</v>
      </c>
      <c r="H645" s="7" t="s">
        <v>5</v>
      </c>
    </row>
    <row r="646" spans="1:8" ht="14.25">
      <c r="A646" s="10">
        <v>2166900</v>
      </c>
      <c r="B646" s="10">
        <v>22006</v>
      </c>
      <c r="C646" s="10" t="s">
        <v>715</v>
      </c>
      <c r="D646" s="10"/>
      <c r="E646" s="10"/>
      <c r="F646" s="10"/>
      <c r="G646" s="10"/>
      <c r="H646" s="10"/>
    </row>
    <row r="647" spans="1:8" ht="14.25">
      <c r="A647" s="7">
        <v>2167000</v>
      </c>
      <c r="B647" s="7">
        <v>22007</v>
      </c>
      <c r="C647" s="7" t="s">
        <v>716</v>
      </c>
      <c r="D647" s="7" t="s">
        <v>23</v>
      </c>
      <c r="E647" s="7">
        <v>1</v>
      </c>
      <c r="G647" s="7">
        <v>37.5</v>
      </c>
      <c r="H647" s="7" t="s">
        <v>5</v>
      </c>
    </row>
    <row r="648" spans="1:8" ht="14.25">
      <c r="A648" s="7">
        <v>2167100</v>
      </c>
      <c r="B648" s="7">
        <v>22008</v>
      </c>
      <c r="C648" s="7" t="s">
        <v>708</v>
      </c>
      <c r="D648" s="7" t="s">
        <v>700</v>
      </c>
      <c r="E648" s="7">
        <v>1</v>
      </c>
      <c r="G648" s="7">
        <v>0.27</v>
      </c>
      <c r="H648" s="7" t="s">
        <v>5</v>
      </c>
    </row>
    <row r="649" spans="1:8" ht="14.25">
      <c r="A649" s="7">
        <v>2167200</v>
      </c>
      <c r="B649" s="7">
        <v>22009</v>
      </c>
      <c r="C649" s="7" t="s">
        <v>708</v>
      </c>
      <c r="D649" s="7" t="s">
        <v>704</v>
      </c>
      <c r="E649" s="7">
        <v>1</v>
      </c>
      <c r="F649" s="7">
        <v>1</v>
      </c>
      <c r="G649" s="7">
        <v>1.4</v>
      </c>
      <c r="H649" s="7" t="s">
        <v>5</v>
      </c>
    </row>
    <row r="650" spans="1:8" ht="14.25">
      <c r="A650" s="10">
        <v>2167300</v>
      </c>
      <c r="B650" s="10">
        <v>22010</v>
      </c>
      <c r="C650" s="10" t="s">
        <v>717</v>
      </c>
      <c r="D650" s="10"/>
      <c r="E650" s="10"/>
      <c r="F650" s="10"/>
      <c r="G650" s="10"/>
      <c r="H650" s="10"/>
    </row>
    <row r="651" spans="1:8" ht="14.25">
      <c r="A651" s="7">
        <v>2167400</v>
      </c>
      <c r="B651" s="7">
        <v>22011</v>
      </c>
      <c r="C651" s="7" t="s">
        <v>708</v>
      </c>
      <c r="D651" s="7" t="s">
        <v>704</v>
      </c>
      <c r="E651" s="7">
        <v>1</v>
      </c>
      <c r="F651" s="7">
        <v>1</v>
      </c>
      <c r="G651" s="7">
        <v>0.83</v>
      </c>
      <c r="H651" s="7" t="s">
        <v>5</v>
      </c>
    </row>
    <row r="652" spans="1:8" ht="14.25">
      <c r="A652" s="7">
        <v>2167500</v>
      </c>
      <c r="B652" s="7">
        <v>22012</v>
      </c>
      <c r="C652" s="7" t="s">
        <v>712</v>
      </c>
      <c r="D652" s="7" t="s">
        <v>23</v>
      </c>
      <c r="E652" s="7">
        <v>1</v>
      </c>
      <c r="G652" s="7">
        <v>30</v>
      </c>
      <c r="H652" s="7" t="s">
        <v>5</v>
      </c>
    </row>
    <row r="653" spans="1:8" ht="14.25">
      <c r="A653" s="10">
        <v>2167600</v>
      </c>
      <c r="B653" s="10">
        <v>22013</v>
      </c>
      <c r="C653" s="10" t="s">
        <v>718</v>
      </c>
      <c r="D653" s="10"/>
      <c r="E653" s="10"/>
      <c r="F653" s="10"/>
      <c r="G653" s="10"/>
      <c r="H653" s="10"/>
    </row>
    <row r="654" spans="1:8" ht="14.25">
      <c r="A654" s="7">
        <v>2167700</v>
      </c>
      <c r="B654" s="7">
        <v>22014</v>
      </c>
      <c r="C654" s="7" t="s">
        <v>708</v>
      </c>
      <c r="D654" s="7" t="s">
        <v>700</v>
      </c>
      <c r="E654" s="7">
        <v>1</v>
      </c>
      <c r="G654" s="7">
        <v>0.27</v>
      </c>
      <c r="H654" s="7" t="s">
        <v>5</v>
      </c>
    </row>
    <row r="655" spans="1:8" ht="14.25">
      <c r="A655" s="7">
        <v>2167800</v>
      </c>
      <c r="B655" s="7">
        <v>22015</v>
      </c>
      <c r="C655" s="7" t="s">
        <v>708</v>
      </c>
      <c r="D655" s="7" t="s">
        <v>704</v>
      </c>
      <c r="E655" s="7">
        <v>1</v>
      </c>
      <c r="F655" s="7">
        <v>1</v>
      </c>
      <c r="G655" s="7">
        <v>1.4</v>
      </c>
      <c r="H655" s="7" t="s">
        <v>5</v>
      </c>
    </row>
    <row r="656" spans="1:8" ht="14.25">
      <c r="A656" s="10">
        <v>2167900</v>
      </c>
      <c r="B656" s="10">
        <v>22016</v>
      </c>
      <c r="C656" s="10" t="s">
        <v>719</v>
      </c>
      <c r="D656" s="10"/>
      <c r="E656" s="10"/>
      <c r="F656" s="10"/>
      <c r="G656" s="10"/>
      <c r="H656" s="10"/>
    </row>
    <row r="657" spans="1:8" ht="14.25">
      <c r="A657" s="7">
        <v>2168000</v>
      </c>
      <c r="B657" s="7">
        <v>22017</v>
      </c>
      <c r="C657" s="7" t="s">
        <v>714</v>
      </c>
      <c r="D657" s="7" t="s">
        <v>23</v>
      </c>
      <c r="E657" s="7">
        <v>1</v>
      </c>
      <c r="G657" s="7">
        <v>11</v>
      </c>
      <c r="H657" s="7" t="s">
        <v>5</v>
      </c>
    </row>
    <row r="658" spans="1:8" ht="14.25">
      <c r="A658" s="7">
        <v>2168100</v>
      </c>
      <c r="B658" s="7">
        <v>22018</v>
      </c>
      <c r="C658" s="7" t="s">
        <v>708</v>
      </c>
      <c r="D658" s="7" t="s">
        <v>704</v>
      </c>
      <c r="E658" s="7">
        <v>1</v>
      </c>
      <c r="F658" s="7">
        <v>1</v>
      </c>
      <c r="G658" s="7">
        <v>1.4</v>
      </c>
      <c r="H658" s="7" t="s">
        <v>5</v>
      </c>
    </row>
    <row r="659" spans="1:8" ht="14.25">
      <c r="A659" s="7">
        <v>2168200</v>
      </c>
      <c r="B659" s="7">
        <v>22019</v>
      </c>
      <c r="C659" s="7" t="s">
        <v>708</v>
      </c>
      <c r="D659" s="7" t="s">
        <v>700</v>
      </c>
      <c r="E659" s="7">
        <v>1</v>
      </c>
      <c r="G659" s="7">
        <v>0.27</v>
      </c>
      <c r="H659" s="7" t="s">
        <v>5</v>
      </c>
    </row>
    <row r="660" spans="1:8" ht="14.25">
      <c r="A660" s="10">
        <v>2168300</v>
      </c>
      <c r="B660" s="10">
        <v>22020</v>
      </c>
      <c r="C660" s="10" t="s">
        <v>720</v>
      </c>
      <c r="D660" s="10"/>
      <c r="E660" s="10"/>
      <c r="F660" s="10"/>
      <c r="G660" s="10"/>
      <c r="H660" s="10"/>
    </row>
    <row r="661" spans="1:8" ht="14.25">
      <c r="A661" s="7">
        <v>2168400</v>
      </c>
      <c r="B661" s="7">
        <v>22021</v>
      </c>
      <c r="C661" s="7" t="s">
        <v>708</v>
      </c>
      <c r="D661" s="7" t="s">
        <v>700</v>
      </c>
      <c r="E661" s="7">
        <v>1</v>
      </c>
      <c r="G661" s="7">
        <v>0.83</v>
      </c>
      <c r="H661" s="7" t="s">
        <v>5</v>
      </c>
    </row>
    <row r="662" spans="1:8" ht="14.25">
      <c r="A662" s="7">
        <v>2168500</v>
      </c>
      <c r="B662" s="7">
        <v>22022</v>
      </c>
      <c r="C662" s="7" t="s">
        <v>714</v>
      </c>
      <c r="D662" s="7" t="s">
        <v>23</v>
      </c>
      <c r="E662" s="7">
        <v>1</v>
      </c>
      <c r="G662" s="7">
        <v>7.2</v>
      </c>
      <c r="H662" s="7" t="s">
        <v>5</v>
      </c>
    </row>
    <row r="663" spans="1:8" ht="14.25">
      <c r="A663" s="10">
        <v>2168600</v>
      </c>
      <c r="B663" s="10">
        <v>22023</v>
      </c>
      <c r="C663" s="10" t="s">
        <v>721</v>
      </c>
      <c r="D663" s="10"/>
      <c r="E663" s="10"/>
      <c r="F663" s="10"/>
      <c r="G663" s="10"/>
      <c r="H663" s="10"/>
    </row>
    <row r="664" spans="1:8" ht="14.25">
      <c r="A664" s="7">
        <v>2168700</v>
      </c>
      <c r="B664" s="7">
        <v>22024</v>
      </c>
      <c r="C664" s="7" t="s">
        <v>708</v>
      </c>
      <c r="D664" s="7" t="s">
        <v>704</v>
      </c>
      <c r="E664" s="7">
        <v>1</v>
      </c>
      <c r="F664" s="7">
        <v>1</v>
      </c>
      <c r="G664" s="7">
        <v>1.6</v>
      </c>
      <c r="H664" s="7" t="s">
        <v>5</v>
      </c>
    </row>
    <row r="665" spans="1:8" ht="14.25">
      <c r="A665" s="7">
        <v>2168800</v>
      </c>
      <c r="B665" s="7">
        <v>22025</v>
      </c>
      <c r="C665" s="7" t="s">
        <v>714</v>
      </c>
      <c r="D665" s="7" t="s">
        <v>101</v>
      </c>
      <c r="E665" s="7">
        <v>1</v>
      </c>
      <c r="G665" s="7">
        <v>11</v>
      </c>
      <c r="H665" s="7" t="s">
        <v>5</v>
      </c>
    </row>
    <row r="666" spans="1:8" ht="14.25">
      <c r="A666" s="8">
        <v>2168900</v>
      </c>
      <c r="B666" s="8">
        <v>22026</v>
      </c>
      <c r="C666" s="8" t="s">
        <v>722</v>
      </c>
      <c r="D666" s="8"/>
      <c r="E666" s="8"/>
      <c r="F666" s="8"/>
      <c r="G666" s="8"/>
      <c r="H666" s="8"/>
    </row>
    <row r="667" spans="1:8" ht="14.25">
      <c r="A667" s="10">
        <v>2169000</v>
      </c>
      <c r="B667" s="10">
        <v>22027</v>
      </c>
      <c r="C667" s="10" t="s">
        <v>723</v>
      </c>
      <c r="D667" s="10"/>
      <c r="E667" s="10"/>
      <c r="F667" s="10" t="s">
        <v>724</v>
      </c>
      <c r="G667" s="10"/>
      <c r="H667" s="10"/>
    </row>
    <row r="668" spans="1:8" ht="14.25">
      <c r="A668" s="7">
        <v>2169100</v>
      </c>
      <c r="B668" s="7">
        <v>22028</v>
      </c>
      <c r="C668" s="7" t="s">
        <v>725</v>
      </c>
      <c r="D668" s="7" t="s">
        <v>30</v>
      </c>
      <c r="E668" s="7">
        <v>1</v>
      </c>
      <c r="G668" s="7">
        <v>76</v>
      </c>
      <c r="H668" s="7" t="s">
        <v>5</v>
      </c>
    </row>
    <row r="669" spans="1:8" ht="14.25">
      <c r="A669" s="7">
        <v>2169200</v>
      </c>
      <c r="B669" s="7">
        <v>22029</v>
      </c>
      <c r="C669" s="7" t="s">
        <v>726</v>
      </c>
      <c r="D669" s="7" t="s">
        <v>30</v>
      </c>
      <c r="E669" s="7">
        <v>1</v>
      </c>
      <c r="G669" s="7">
        <v>76</v>
      </c>
      <c r="H669" s="7" t="s">
        <v>5</v>
      </c>
    </row>
    <row r="670" spans="1:8" ht="14.25">
      <c r="A670" s="7">
        <v>2169300</v>
      </c>
      <c r="B670" s="7">
        <v>22030</v>
      </c>
      <c r="C670" s="7" t="s">
        <v>727</v>
      </c>
      <c r="D670" s="7" t="s">
        <v>30</v>
      </c>
      <c r="E670" s="7">
        <v>1</v>
      </c>
      <c r="G670" s="7">
        <v>306</v>
      </c>
      <c r="H670" s="7" t="s">
        <v>5</v>
      </c>
    </row>
    <row r="671" spans="1:8" ht="14.25">
      <c r="A671" s="10">
        <v>2169400</v>
      </c>
      <c r="B671" s="10">
        <v>22031</v>
      </c>
      <c r="C671" s="10" t="s">
        <v>728</v>
      </c>
      <c r="D671" s="10"/>
      <c r="E671" s="10"/>
      <c r="F671" s="10"/>
      <c r="G671" s="10"/>
      <c r="H671" s="10"/>
    </row>
    <row r="672" spans="1:8" ht="14.25">
      <c r="A672" s="7">
        <v>2169610</v>
      </c>
      <c r="B672" s="7"/>
      <c r="C672" s="7" t="s">
        <v>729</v>
      </c>
      <c r="D672" s="7" t="s">
        <v>672</v>
      </c>
      <c r="E672" s="7">
        <v>1</v>
      </c>
      <c r="G672" s="7">
        <v>30</v>
      </c>
      <c r="H672" s="7" t="s">
        <v>5</v>
      </c>
    </row>
    <row r="673" spans="1:8" ht="14.25">
      <c r="A673" s="7">
        <v>2169620</v>
      </c>
      <c r="B673" s="7"/>
      <c r="C673" s="7" t="s">
        <v>730</v>
      </c>
      <c r="D673" s="7" t="s">
        <v>672</v>
      </c>
      <c r="E673" s="7">
        <v>1</v>
      </c>
      <c r="G673" s="7">
        <v>40</v>
      </c>
      <c r="H673" s="7" t="s">
        <v>5</v>
      </c>
    </row>
    <row r="674" spans="1:8" ht="14.25">
      <c r="A674" s="7">
        <v>2169630</v>
      </c>
      <c r="B674" s="7"/>
      <c r="C674" s="7" t="s">
        <v>731</v>
      </c>
      <c r="D674" s="7" t="s">
        <v>672</v>
      </c>
      <c r="E674" s="7">
        <v>1</v>
      </c>
      <c r="G674" s="7">
        <v>50</v>
      </c>
      <c r="H674" s="7" t="s">
        <v>5</v>
      </c>
    </row>
    <row r="675" spans="1:8" ht="14.25">
      <c r="A675" s="7">
        <v>2169640</v>
      </c>
      <c r="B675" s="7"/>
      <c r="C675" s="7" t="s">
        <v>732</v>
      </c>
      <c r="D675" s="7" t="s">
        <v>672</v>
      </c>
      <c r="E675" s="7">
        <v>1</v>
      </c>
      <c r="F675" s="7" t="s">
        <v>733</v>
      </c>
      <c r="G675" s="7">
        <v>80</v>
      </c>
      <c r="H675" s="7" t="s">
        <v>5</v>
      </c>
    </row>
    <row r="676" spans="1:8" ht="14.25">
      <c r="A676" s="10">
        <v>2169700</v>
      </c>
      <c r="B676" s="10">
        <v>22034</v>
      </c>
      <c r="C676" s="10" t="s">
        <v>734</v>
      </c>
      <c r="D676" s="10"/>
      <c r="E676" s="10"/>
      <c r="F676" s="10"/>
      <c r="G676" s="10"/>
      <c r="H676" s="10"/>
    </row>
    <row r="677" spans="1:8" ht="28.5">
      <c r="A677" s="7">
        <v>2169800</v>
      </c>
      <c r="B677" s="7">
        <v>22036</v>
      </c>
      <c r="C677" s="7" t="s">
        <v>735</v>
      </c>
      <c r="D677" s="7" t="s">
        <v>99</v>
      </c>
      <c r="E677" s="7">
        <v>1</v>
      </c>
      <c r="F677" s="7" t="s">
        <v>736</v>
      </c>
      <c r="G677" s="7"/>
      <c r="H677" s="7" t="s">
        <v>5</v>
      </c>
    </row>
    <row r="678" spans="1:8" ht="14.25">
      <c r="A678" s="10">
        <v>2169900</v>
      </c>
      <c r="B678" s="10">
        <v>22038</v>
      </c>
      <c r="C678" s="10" t="s">
        <v>737</v>
      </c>
      <c r="D678" s="10"/>
      <c r="E678" s="10"/>
      <c r="F678" s="10" t="s">
        <v>738</v>
      </c>
      <c r="G678" s="10"/>
      <c r="H678" s="10"/>
    </row>
    <row r="679" spans="1:8" ht="14.25">
      <c r="A679" s="7">
        <v>2170500</v>
      </c>
      <c r="B679" s="7">
        <v>22044</v>
      </c>
      <c r="C679" s="7" t="s">
        <v>739</v>
      </c>
      <c r="D679" s="7" t="s">
        <v>101</v>
      </c>
      <c r="E679" s="7">
        <v>1</v>
      </c>
      <c r="G679" s="7">
        <v>620</v>
      </c>
      <c r="H679" s="7" t="s">
        <v>5</v>
      </c>
    </row>
    <row r="680" spans="1:8" ht="14.25">
      <c r="A680" s="10">
        <v>2170600</v>
      </c>
      <c r="B680" s="10">
        <v>22045</v>
      </c>
      <c r="C680" s="10" t="s">
        <v>740</v>
      </c>
      <c r="D680" s="10"/>
      <c r="E680" s="10"/>
      <c r="F680" s="10"/>
      <c r="G680" s="10"/>
      <c r="H680" s="10"/>
    </row>
    <row r="681" spans="1:8" ht="14.25">
      <c r="A681" s="7">
        <v>2170700</v>
      </c>
      <c r="B681" s="7">
        <v>22046</v>
      </c>
      <c r="C681" s="7" t="s">
        <v>741</v>
      </c>
      <c r="D681" s="7" t="s">
        <v>45</v>
      </c>
      <c r="E681" s="7">
        <v>1</v>
      </c>
      <c r="G681" s="7">
        <v>12</v>
      </c>
      <c r="H681" s="7" t="s">
        <v>5</v>
      </c>
    </row>
    <row r="682" spans="1:8" ht="14.25">
      <c r="A682" s="8">
        <v>2171599</v>
      </c>
      <c r="B682" s="8"/>
      <c r="C682" s="8" t="s">
        <v>742</v>
      </c>
      <c r="D682" s="8"/>
      <c r="E682" s="8"/>
      <c r="F682" s="8" t="s">
        <v>743</v>
      </c>
      <c r="G682" s="8"/>
      <c r="H682" s="8"/>
    </row>
    <row r="683" spans="1:8" ht="14.25">
      <c r="A683" s="10">
        <v>2171600</v>
      </c>
      <c r="B683" s="10">
        <v>24000</v>
      </c>
      <c r="C683" s="10" t="s">
        <v>744</v>
      </c>
      <c r="D683" s="10"/>
      <c r="E683" s="10"/>
      <c r="F683" s="10"/>
      <c r="G683" s="10"/>
      <c r="H683" s="10"/>
    </row>
    <row r="685" spans="1:8" ht="14.25">
      <c r="A685">
        <v>2171700</v>
      </c>
      <c r="B685">
        <v>24001</v>
      </c>
      <c r="C685" s="7" t="s">
        <v>745</v>
      </c>
      <c r="D685" t="s">
        <v>101</v>
      </c>
      <c r="E685">
        <v>1</v>
      </c>
      <c r="G685">
        <v>146</v>
      </c>
      <c r="H685" t="s">
        <v>5</v>
      </c>
    </row>
    <row r="687" spans="1:8" ht="14.25">
      <c r="A687">
        <v>2171800</v>
      </c>
      <c r="B687">
        <v>24002</v>
      </c>
      <c r="C687" s="7" t="s">
        <v>746</v>
      </c>
      <c r="D687" t="s">
        <v>101</v>
      </c>
      <c r="E687">
        <v>1</v>
      </c>
      <c r="G687">
        <v>244</v>
      </c>
      <c r="H687" t="s">
        <v>5</v>
      </c>
    </row>
    <row r="688" spans="1:8" ht="57">
      <c r="A688">
        <v>2171900</v>
      </c>
      <c r="B688">
        <v>24003</v>
      </c>
      <c r="C688" s="7" t="s">
        <v>747</v>
      </c>
      <c r="D688" t="s">
        <v>112</v>
      </c>
      <c r="E688">
        <v>1</v>
      </c>
      <c r="F688" s="7" t="s">
        <v>748</v>
      </c>
      <c r="H688" t="s">
        <v>5</v>
      </c>
    </row>
    <row r="690" spans="1:8" ht="14.25">
      <c r="A690">
        <v>2172000</v>
      </c>
      <c r="B690">
        <v>24004</v>
      </c>
      <c r="C690" s="7" t="s">
        <v>749</v>
      </c>
      <c r="D690" t="s">
        <v>28</v>
      </c>
      <c r="E690">
        <v>1</v>
      </c>
      <c r="G690">
        <v>255</v>
      </c>
      <c r="H690" t="s">
        <v>5</v>
      </c>
    </row>
    <row r="692" spans="1:8" ht="14.25">
      <c r="A692">
        <v>2172100</v>
      </c>
      <c r="B692">
        <v>24005</v>
      </c>
      <c r="C692" s="7" t="s">
        <v>750</v>
      </c>
      <c r="D692" t="s">
        <v>112</v>
      </c>
      <c r="E692">
        <v>1</v>
      </c>
      <c r="F692" s="7" t="s">
        <v>751</v>
      </c>
      <c r="G692">
        <v>487</v>
      </c>
      <c r="H692" t="s">
        <v>5</v>
      </c>
    </row>
    <row r="694" spans="1:8" ht="28.5">
      <c r="A694">
        <v>2172200</v>
      </c>
      <c r="B694">
        <v>24006</v>
      </c>
      <c r="C694" s="7" t="s">
        <v>752</v>
      </c>
      <c r="D694" t="s">
        <v>112</v>
      </c>
      <c r="E694">
        <v>1</v>
      </c>
      <c r="G694">
        <v>1460</v>
      </c>
      <c r="H694" t="s">
        <v>5</v>
      </c>
    </row>
    <row r="695" spans="1:8" ht="14.25">
      <c r="A695" s="2">
        <v>2172300</v>
      </c>
      <c r="B695" s="2">
        <v>24007</v>
      </c>
      <c r="C695" s="10" t="s">
        <v>753</v>
      </c>
      <c r="D695" s="2"/>
      <c r="E695" s="2"/>
      <c r="F695" s="10"/>
      <c r="G695" s="2"/>
      <c r="H695" s="2"/>
    </row>
    <row r="697" spans="1:8" ht="28.5">
      <c r="A697">
        <v>2172400</v>
      </c>
      <c r="B697">
        <v>24008</v>
      </c>
      <c r="C697" s="7" t="s">
        <v>754</v>
      </c>
      <c r="D697" t="s">
        <v>755</v>
      </c>
      <c r="E697">
        <v>1</v>
      </c>
      <c r="G697">
        <v>244</v>
      </c>
      <c r="H697" t="s">
        <v>5</v>
      </c>
    </row>
    <row r="699" spans="1:8" ht="28.5">
      <c r="A699">
        <v>2172500</v>
      </c>
      <c r="B699">
        <v>24009</v>
      </c>
      <c r="C699" s="7" t="s">
        <v>756</v>
      </c>
      <c r="D699" t="s">
        <v>755</v>
      </c>
      <c r="E699">
        <v>1</v>
      </c>
      <c r="G699">
        <v>630</v>
      </c>
      <c r="H699" t="s">
        <v>5</v>
      </c>
    </row>
    <row r="701" spans="1:8" ht="14.25">
      <c r="A701">
        <v>2172600</v>
      </c>
      <c r="B701">
        <v>24010</v>
      </c>
      <c r="C701" s="7" t="s">
        <v>757</v>
      </c>
      <c r="D701" t="s">
        <v>755</v>
      </c>
      <c r="E701">
        <v>1</v>
      </c>
      <c r="G701">
        <v>1290</v>
      </c>
      <c r="H701" t="s">
        <v>5</v>
      </c>
    </row>
    <row r="702" spans="1:8" ht="14.25">
      <c r="A702" s="2">
        <v>2172700</v>
      </c>
      <c r="B702" s="2">
        <v>24011</v>
      </c>
      <c r="C702" s="10" t="s">
        <v>758</v>
      </c>
      <c r="D702" s="2"/>
      <c r="E702" s="2"/>
      <c r="F702" s="10"/>
      <c r="G702" s="2"/>
      <c r="H702" s="2"/>
    </row>
    <row r="704" spans="1:8" ht="14.25">
      <c r="A704">
        <v>2172800</v>
      </c>
      <c r="B704">
        <v>24012</v>
      </c>
      <c r="C704" s="7" t="s">
        <v>759</v>
      </c>
      <c r="D704" t="s">
        <v>112</v>
      </c>
      <c r="E704">
        <v>1</v>
      </c>
      <c r="G704">
        <v>1460</v>
      </c>
      <c r="H704" t="s">
        <v>5</v>
      </c>
    </row>
    <row r="706" spans="1:8" ht="14.25">
      <c r="A706">
        <v>2172900</v>
      </c>
      <c r="B706">
        <v>24013</v>
      </c>
      <c r="C706" s="7" t="s">
        <v>760</v>
      </c>
      <c r="D706" t="s">
        <v>761</v>
      </c>
      <c r="E706">
        <v>1</v>
      </c>
      <c r="G706">
        <v>730</v>
      </c>
      <c r="H706" t="s">
        <v>5</v>
      </c>
    </row>
    <row r="708" spans="1:8" ht="28.5">
      <c r="A708">
        <v>2173000</v>
      </c>
      <c r="B708">
        <v>24014</v>
      </c>
      <c r="C708" s="7" t="s">
        <v>762</v>
      </c>
      <c r="D708" t="s">
        <v>761</v>
      </c>
      <c r="E708">
        <v>1</v>
      </c>
      <c r="G708">
        <v>4870</v>
      </c>
      <c r="H708" t="s">
        <v>5</v>
      </c>
    </row>
    <row r="710" spans="1:8" ht="28.5">
      <c r="A710">
        <v>2173100</v>
      </c>
      <c r="B710">
        <v>24015</v>
      </c>
      <c r="C710" s="7" t="s">
        <v>763</v>
      </c>
      <c r="D710" t="s">
        <v>761</v>
      </c>
      <c r="E710">
        <v>1</v>
      </c>
      <c r="G710">
        <v>9740</v>
      </c>
      <c r="H710" t="s">
        <v>5</v>
      </c>
    </row>
    <row r="712" spans="1:8" ht="28.5">
      <c r="A712">
        <v>2173200</v>
      </c>
      <c r="B712">
        <v>24016</v>
      </c>
      <c r="C712" s="7" t="s">
        <v>764</v>
      </c>
      <c r="D712" t="s">
        <v>761</v>
      </c>
      <c r="E712">
        <v>1</v>
      </c>
      <c r="G712">
        <v>730</v>
      </c>
      <c r="H712" t="s">
        <v>5</v>
      </c>
    </row>
    <row r="714" spans="1:8" ht="14.25">
      <c r="A714">
        <v>2173300</v>
      </c>
      <c r="B714">
        <v>24017</v>
      </c>
      <c r="C714" s="7" t="s">
        <v>765</v>
      </c>
      <c r="D714" t="s">
        <v>28</v>
      </c>
      <c r="E714">
        <v>1</v>
      </c>
      <c r="G714">
        <v>255</v>
      </c>
      <c r="H714" t="s">
        <v>5</v>
      </c>
    </row>
    <row r="715" spans="1:8" ht="14.25">
      <c r="A715" s="2">
        <v>2173400</v>
      </c>
      <c r="B715" s="2">
        <v>24018</v>
      </c>
      <c r="C715" s="10" t="s">
        <v>766</v>
      </c>
      <c r="D715" s="2"/>
      <c r="E715" s="2"/>
      <c r="F715" s="10"/>
      <c r="G715" s="2"/>
      <c r="H715" s="2"/>
    </row>
    <row r="717" spans="1:8" ht="14.25">
      <c r="A717">
        <v>2173500</v>
      </c>
      <c r="B717">
        <v>24019</v>
      </c>
      <c r="C717" s="7" t="s">
        <v>767</v>
      </c>
      <c r="D717" t="s">
        <v>112</v>
      </c>
      <c r="E717">
        <v>1</v>
      </c>
      <c r="G717">
        <v>244</v>
      </c>
      <c r="H717" t="s">
        <v>5</v>
      </c>
    </row>
    <row r="719" spans="1:8" ht="14.25">
      <c r="A719">
        <v>2173600</v>
      </c>
      <c r="B719">
        <v>24020</v>
      </c>
      <c r="C719" s="7" t="s">
        <v>768</v>
      </c>
      <c r="D719" t="s">
        <v>112</v>
      </c>
      <c r="E719">
        <v>1</v>
      </c>
      <c r="G719">
        <v>487</v>
      </c>
      <c r="H719" t="s">
        <v>5</v>
      </c>
    </row>
    <row r="721" spans="1:8" ht="14.25">
      <c r="A721">
        <v>2173700</v>
      </c>
      <c r="B721">
        <v>24021</v>
      </c>
      <c r="C721" s="7" t="s">
        <v>769</v>
      </c>
      <c r="D721" t="s">
        <v>112</v>
      </c>
      <c r="E721">
        <v>1</v>
      </c>
      <c r="G721">
        <v>1460</v>
      </c>
      <c r="H721" t="s">
        <v>5</v>
      </c>
    </row>
    <row r="723" spans="1:8" ht="14.25">
      <c r="A723">
        <v>2173800</v>
      </c>
      <c r="B723">
        <v>24022</v>
      </c>
      <c r="C723" s="7" t="s">
        <v>770</v>
      </c>
      <c r="D723" t="s">
        <v>112</v>
      </c>
      <c r="E723">
        <v>1</v>
      </c>
      <c r="G723">
        <v>1460</v>
      </c>
      <c r="H723" t="s">
        <v>5</v>
      </c>
    </row>
    <row r="724" spans="1:8" ht="57">
      <c r="A724">
        <v>2173900</v>
      </c>
      <c r="B724">
        <v>24023</v>
      </c>
      <c r="C724" s="7" t="s">
        <v>771</v>
      </c>
      <c r="D724" t="s">
        <v>28</v>
      </c>
      <c r="E724">
        <v>1</v>
      </c>
      <c r="F724" s="7" t="s">
        <v>748</v>
      </c>
      <c r="H724" t="s">
        <v>5</v>
      </c>
    </row>
    <row r="725" spans="1:8" ht="14.25">
      <c r="A725" s="2">
        <v>2174000</v>
      </c>
      <c r="B725" s="2">
        <v>24024</v>
      </c>
      <c r="C725" s="10" t="s">
        <v>772</v>
      </c>
      <c r="D725" s="2"/>
      <c r="E725" s="2"/>
      <c r="F725" s="10"/>
      <c r="G725" s="2"/>
      <c r="H725" s="2"/>
    </row>
    <row r="727" spans="1:8" ht="14.25">
      <c r="A727">
        <v>2174100</v>
      </c>
      <c r="B727">
        <v>24025</v>
      </c>
      <c r="C727" s="7" t="s">
        <v>773</v>
      </c>
      <c r="D727" t="s">
        <v>112</v>
      </c>
      <c r="E727">
        <v>1</v>
      </c>
      <c r="G727">
        <v>341</v>
      </c>
      <c r="H727" t="s">
        <v>5</v>
      </c>
    </row>
    <row r="729" spans="1:8" ht="14.25">
      <c r="A729">
        <v>2174200</v>
      </c>
      <c r="B729">
        <v>24026</v>
      </c>
      <c r="C729" s="7" t="s">
        <v>774</v>
      </c>
      <c r="D729" t="s">
        <v>112</v>
      </c>
      <c r="E729">
        <v>1</v>
      </c>
      <c r="G729">
        <v>244</v>
      </c>
      <c r="H729" t="s">
        <v>5</v>
      </c>
    </row>
    <row r="731" spans="1:8" ht="14.25">
      <c r="A731">
        <v>2174300</v>
      </c>
      <c r="B731">
        <v>24027</v>
      </c>
      <c r="C731" s="7" t="s">
        <v>775</v>
      </c>
      <c r="D731" t="s">
        <v>112</v>
      </c>
      <c r="E731">
        <v>1</v>
      </c>
      <c r="G731">
        <v>341</v>
      </c>
      <c r="H731" t="s">
        <v>5</v>
      </c>
    </row>
    <row r="732" spans="1:8" ht="14.25">
      <c r="A732" s="2">
        <v>2174400</v>
      </c>
      <c r="B732" s="2">
        <v>24028</v>
      </c>
      <c r="C732" s="10" t="s">
        <v>776</v>
      </c>
      <c r="D732" s="2"/>
      <c r="E732" s="2"/>
      <c r="F732" s="10"/>
      <c r="G732" s="2"/>
      <c r="H732" s="2"/>
    </row>
    <row r="734" spans="1:8" ht="14.25">
      <c r="A734">
        <v>2174500</v>
      </c>
      <c r="B734">
        <v>24029</v>
      </c>
      <c r="C734" s="7" t="s">
        <v>777</v>
      </c>
      <c r="D734" t="s">
        <v>101</v>
      </c>
      <c r="E734">
        <v>1</v>
      </c>
      <c r="G734">
        <v>1290</v>
      </c>
      <c r="H734" t="s">
        <v>5</v>
      </c>
    </row>
    <row r="736" spans="1:8" ht="14.25">
      <c r="A736">
        <v>2174600</v>
      </c>
      <c r="B736">
        <v>24030</v>
      </c>
      <c r="C736" s="7" t="s">
        <v>778</v>
      </c>
      <c r="D736" t="s">
        <v>755</v>
      </c>
      <c r="E736">
        <v>1</v>
      </c>
      <c r="G736">
        <v>487</v>
      </c>
      <c r="H736" t="s">
        <v>5</v>
      </c>
    </row>
    <row r="738" spans="1:8" ht="14.25">
      <c r="A738">
        <v>2174700</v>
      </c>
      <c r="B738">
        <v>24031</v>
      </c>
      <c r="C738" s="7" t="s">
        <v>779</v>
      </c>
      <c r="D738" t="s">
        <v>761</v>
      </c>
      <c r="E738">
        <v>1</v>
      </c>
      <c r="G738">
        <v>487</v>
      </c>
      <c r="H738" t="s">
        <v>5</v>
      </c>
    </row>
    <row r="739" spans="1:8" ht="14.25">
      <c r="A739" s="1">
        <v>2174800</v>
      </c>
      <c r="B739" s="1">
        <v>22064</v>
      </c>
      <c r="C739" s="8" t="s">
        <v>780</v>
      </c>
      <c r="D739" s="1"/>
      <c r="E739" s="1"/>
      <c r="F739" s="8"/>
      <c r="G739" s="1"/>
      <c r="H739" s="1"/>
    </row>
    <row r="740" spans="1:8" ht="14.25">
      <c r="A740" s="2">
        <v>2174900</v>
      </c>
      <c r="B740" s="2">
        <v>22065</v>
      </c>
      <c r="C740" s="10" t="s">
        <v>780</v>
      </c>
      <c r="D740" s="2"/>
      <c r="E740" s="2"/>
      <c r="F740" s="10"/>
      <c r="G740" s="2"/>
      <c r="H740" s="2"/>
    </row>
    <row r="741" spans="1:8" ht="14.25">
      <c r="A741">
        <v>2175000</v>
      </c>
      <c r="B741">
        <v>22066</v>
      </c>
      <c r="C741" s="7" t="s">
        <v>781</v>
      </c>
      <c r="D741" t="s">
        <v>28</v>
      </c>
      <c r="E741">
        <v>1</v>
      </c>
      <c r="F741" s="7" t="s">
        <v>782</v>
      </c>
      <c r="G741">
        <v>6780</v>
      </c>
      <c r="H741" t="s">
        <v>5</v>
      </c>
    </row>
    <row r="742" spans="1:8" ht="28.5">
      <c r="A742">
        <v>2175100</v>
      </c>
      <c r="B742">
        <v>22069</v>
      </c>
      <c r="C742" s="7" t="s">
        <v>783</v>
      </c>
      <c r="D742" t="s">
        <v>28</v>
      </c>
      <c r="E742">
        <v>1</v>
      </c>
      <c r="G742">
        <v>4540</v>
      </c>
      <c r="H742" t="s">
        <v>5</v>
      </c>
    </row>
    <row r="743" spans="1:8" ht="14.25">
      <c r="A743">
        <v>2175200</v>
      </c>
      <c r="B743">
        <v>22070</v>
      </c>
      <c r="C743" s="7" t="s">
        <v>784</v>
      </c>
      <c r="D743" t="s">
        <v>28</v>
      </c>
      <c r="E743">
        <v>1</v>
      </c>
      <c r="G743">
        <v>1720</v>
      </c>
      <c r="H743" t="s">
        <v>5</v>
      </c>
    </row>
    <row r="744" spans="1:8" ht="28.5">
      <c r="A744">
        <v>2175300</v>
      </c>
      <c r="B744">
        <v>22071</v>
      </c>
      <c r="C744" s="7" t="s">
        <v>785</v>
      </c>
      <c r="D744" t="s">
        <v>28</v>
      </c>
      <c r="E744">
        <v>1</v>
      </c>
      <c r="F744" s="7" t="s">
        <v>786</v>
      </c>
      <c r="G744">
        <v>350</v>
      </c>
      <c r="H744" t="s">
        <v>787</v>
      </c>
    </row>
    <row r="745" spans="1:8" ht="14.25">
      <c r="A745" s="1">
        <v>2175400</v>
      </c>
      <c r="B745" s="1">
        <v>22072</v>
      </c>
      <c r="C745" s="8" t="s">
        <v>788</v>
      </c>
      <c r="D745" s="1"/>
      <c r="E745" s="1"/>
      <c r="F745" s="8"/>
      <c r="G745" s="1"/>
      <c r="H745" s="1"/>
    </row>
    <row r="746" spans="1:8" ht="14.25">
      <c r="A746" s="2">
        <v>2175900</v>
      </c>
      <c r="B746" s="2">
        <v>22078</v>
      </c>
      <c r="C746" s="10" t="s">
        <v>789</v>
      </c>
      <c r="D746" s="2"/>
      <c r="E746" s="2"/>
      <c r="F746" s="10"/>
      <c r="G746" s="2"/>
      <c r="H746" s="2"/>
    </row>
    <row r="747" spans="1:8" ht="14.25">
      <c r="A747">
        <v>2176000</v>
      </c>
      <c r="B747">
        <v>22079</v>
      </c>
      <c r="C747" s="7" t="s">
        <v>790</v>
      </c>
      <c r="D747" t="s">
        <v>112</v>
      </c>
      <c r="E747">
        <v>1</v>
      </c>
      <c r="G747">
        <v>185</v>
      </c>
      <c r="H747" t="s">
        <v>5</v>
      </c>
    </row>
    <row r="748" spans="1:8" ht="28.5">
      <c r="A748">
        <v>2176100</v>
      </c>
      <c r="B748">
        <v>22092</v>
      </c>
      <c r="C748" s="7" t="s">
        <v>791</v>
      </c>
      <c r="D748" t="s">
        <v>755</v>
      </c>
      <c r="E748">
        <v>1</v>
      </c>
      <c r="G748">
        <v>27.5</v>
      </c>
      <c r="H748" t="s">
        <v>5</v>
      </c>
    </row>
    <row r="749" spans="1:8" ht="14.25">
      <c r="A749" s="2">
        <v>2176400</v>
      </c>
      <c r="B749" s="2">
        <v>22084</v>
      </c>
      <c r="C749" s="10" t="s">
        <v>792</v>
      </c>
      <c r="D749" s="2"/>
      <c r="E749" s="2"/>
      <c r="F749" s="10"/>
      <c r="G749" s="2"/>
      <c r="H749" s="2"/>
    </row>
    <row r="750" spans="1:8" ht="14.25">
      <c r="A750">
        <v>2176700</v>
      </c>
      <c r="B750">
        <v>22087</v>
      </c>
      <c r="C750" s="7" t="s">
        <v>793</v>
      </c>
      <c r="D750" t="s">
        <v>101</v>
      </c>
      <c r="E750">
        <v>1</v>
      </c>
      <c r="G750">
        <v>2.5</v>
      </c>
      <c r="H750" t="s">
        <v>5</v>
      </c>
    </row>
    <row r="751" spans="1:8" ht="14.25">
      <c r="A751">
        <v>2176800</v>
      </c>
      <c r="B751">
        <v>22088</v>
      </c>
      <c r="C751" s="7" t="s">
        <v>794</v>
      </c>
      <c r="D751" t="s">
        <v>101</v>
      </c>
      <c r="E751">
        <v>1</v>
      </c>
      <c r="G751">
        <v>4.2</v>
      </c>
      <c r="H751" t="s">
        <v>5</v>
      </c>
    </row>
    <row r="752" spans="1:8" ht="14.25">
      <c r="A752" s="2">
        <v>2176900</v>
      </c>
      <c r="B752" s="2">
        <v>22089</v>
      </c>
      <c r="C752" s="10" t="s">
        <v>109</v>
      </c>
      <c r="D752" s="2"/>
      <c r="E752" s="2"/>
      <c r="F752" s="10"/>
      <c r="G752" s="2"/>
      <c r="H752" s="2"/>
    </row>
    <row r="753" spans="1:8" ht="14.25">
      <c r="A753">
        <v>2177000</v>
      </c>
      <c r="B753">
        <v>22090</v>
      </c>
      <c r="C753" s="7" t="s">
        <v>795</v>
      </c>
      <c r="D753" t="s">
        <v>181</v>
      </c>
      <c r="E753">
        <v>1</v>
      </c>
      <c r="G753">
        <v>119</v>
      </c>
      <c r="H753" t="s">
        <v>5</v>
      </c>
    </row>
    <row r="754" spans="1:8" ht="14.25">
      <c r="A754">
        <v>2177100</v>
      </c>
      <c r="B754">
        <v>22091</v>
      </c>
      <c r="C754" s="7" t="s">
        <v>796</v>
      </c>
      <c r="D754" t="s">
        <v>99</v>
      </c>
      <c r="E754">
        <v>1</v>
      </c>
      <c r="G754">
        <v>55</v>
      </c>
      <c r="H754" t="s">
        <v>5</v>
      </c>
    </row>
    <row r="755" spans="1:8" ht="14.25">
      <c r="A755" s="1">
        <v>2177200</v>
      </c>
      <c r="B755" s="1">
        <v>30001</v>
      </c>
      <c r="C755" s="8" t="s">
        <v>797</v>
      </c>
      <c r="D755" s="1"/>
      <c r="E755" s="1"/>
      <c r="F755" s="8"/>
      <c r="G755" s="1"/>
      <c r="H755" s="1"/>
    </row>
    <row r="756" spans="1:8" ht="14.25">
      <c r="A756" s="2">
        <v>2177300</v>
      </c>
      <c r="B756" s="2">
        <v>30002</v>
      </c>
      <c r="C756" s="10" t="s">
        <v>798</v>
      </c>
      <c r="D756" s="2"/>
      <c r="E756" s="2"/>
      <c r="F756" s="10"/>
      <c r="G756" s="2"/>
      <c r="H756" s="2"/>
    </row>
    <row r="757" spans="1:8" ht="14.25">
      <c r="A757">
        <v>2177400</v>
      </c>
      <c r="B757">
        <v>30003</v>
      </c>
      <c r="C757" s="7" t="s">
        <v>799</v>
      </c>
      <c r="D757" t="s">
        <v>101</v>
      </c>
      <c r="E757">
        <v>1</v>
      </c>
      <c r="G757">
        <v>10</v>
      </c>
      <c r="H757" t="s">
        <v>5</v>
      </c>
    </row>
    <row r="758" spans="1:8" ht="14.25">
      <c r="A758">
        <v>2177500</v>
      </c>
      <c r="B758">
        <v>30004</v>
      </c>
      <c r="C758" s="7" t="s">
        <v>800</v>
      </c>
      <c r="D758" t="s">
        <v>101</v>
      </c>
      <c r="E758">
        <v>1</v>
      </c>
      <c r="G758">
        <v>10</v>
      </c>
      <c r="H758" t="s">
        <v>5</v>
      </c>
    </row>
    <row r="759" spans="1:8" ht="14.25">
      <c r="A759">
        <v>2177600</v>
      </c>
      <c r="B759">
        <v>30005</v>
      </c>
      <c r="C759" s="7" t="s">
        <v>801</v>
      </c>
      <c r="D759" t="s">
        <v>101</v>
      </c>
      <c r="E759">
        <v>1</v>
      </c>
      <c r="G759">
        <v>15</v>
      </c>
      <c r="H759" t="s">
        <v>5</v>
      </c>
    </row>
    <row r="760" spans="1:8" ht="14.25">
      <c r="A760">
        <v>2177700</v>
      </c>
      <c r="B760">
        <v>30006</v>
      </c>
      <c r="C760" s="7" t="s">
        <v>802</v>
      </c>
      <c r="D760" t="s">
        <v>101</v>
      </c>
      <c r="E760">
        <v>1</v>
      </c>
      <c r="G760">
        <v>25</v>
      </c>
      <c r="H760" t="s">
        <v>5</v>
      </c>
    </row>
    <row r="761" spans="1:8" ht="14.25">
      <c r="A761">
        <v>2177800</v>
      </c>
      <c r="B761">
        <v>30007</v>
      </c>
      <c r="C761" s="7" t="s">
        <v>803</v>
      </c>
      <c r="D761" t="s">
        <v>101</v>
      </c>
      <c r="E761">
        <v>1</v>
      </c>
      <c r="G761">
        <v>35.5</v>
      </c>
      <c r="H761" t="s">
        <v>5</v>
      </c>
    </row>
    <row r="762" spans="1:8" ht="14.25">
      <c r="A762">
        <v>2177900</v>
      </c>
      <c r="B762">
        <v>30008</v>
      </c>
      <c r="C762" s="7" t="s">
        <v>804</v>
      </c>
      <c r="D762" t="s">
        <v>101</v>
      </c>
      <c r="E762">
        <v>1</v>
      </c>
      <c r="G762">
        <v>25</v>
      </c>
      <c r="H762" t="s">
        <v>5</v>
      </c>
    </row>
    <row r="763" spans="1:8" ht="14.25">
      <c r="A763">
        <v>2178000</v>
      </c>
      <c r="B763">
        <v>30009</v>
      </c>
      <c r="C763" s="7" t="s">
        <v>805</v>
      </c>
      <c r="D763" t="s">
        <v>101</v>
      </c>
      <c r="E763">
        <v>1</v>
      </c>
      <c r="G763">
        <v>10</v>
      </c>
      <c r="H763" t="s">
        <v>5</v>
      </c>
    </row>
    <row r="764" spans="1:8" ht="14.25">
      <c r="A764">
        <v>2178100</v>
      </c>
      <c r="B764">
        <v>30010</v>
      </c>
      <c r="C764" s="7" t="s">
        <v>806</v>
      </c>
      <c r="D764" t="s">
        <v>101</v>
      </c>
      <c r="E764">
        <v>1</v>
      </c>
      <c r="G764">
        <v>10</v>
      </c>
      <c r="H764" t="s">
        <v>5</v>
      </c>
    </row>
    <row r="765" spans="1:8" ht="14.25">
      <c r="A765">
        <v>2178200</v>
      </c>
      <c r="B765">
        <v>30011</v>
      </c>
      <c r="C765" s="7" t="s">
        <v>807</v>
      </c>
      <c r="D765" t="s">
        <v>101</v>
      </c>
      <c r="E765">
        <v>1</v>
      </c>
      <c r="G765">
        <v>25</v>
      </c>
      <c r="H765" t="s">
        <v>5</v>
      </c>
    </row>
    <row r="766" spans="1:8" ht="14.25">
      <c r="A766">
        <v>2178300</v>
      </c>
      <c r="B766">
        <v>30012</v>
      </c>
      <c r="C766" s="7" t="s">
        <v>808</v>
      </c>
      <c r="D766" t="s">
        <v>101</v>
      </c>
      <c r="E766">
        <v>1</v>
      </c>
      <c r="G766">
        <v>35.5</v>
      </c>
      <c r="H766" t="s">
        <v>5</v>
      </c>
    </row>
    <row r="767" spans="1:8" ht="14.25">
      <c r="A767">
        <v>2178400</v>
      </c>
      <c r="B767">
        <v>30013</v>
      </c>
      <c r="C767" s="7" t="s">
        <v>809</v>
      </c>
      <c r="D767" t="s">
        <v>101</v>
      </c>
      <c r="E767">
        <v>1</v>
      </c>
      <c r="G767">
        <v>10</v>
      </c>
      <c r="H767" t="s">
        <v>5</v>
      </c>
    </row>
    <row r="768" spans="1:8" ht="14.25">
      <c r="A768">
        <v>2178500</v>
      </c>
      <c r="B768">
        <v>30014</v>
      </c>
      <c r="C768" s="7" t="s">
        <v>810</v>
      </c>
      <c r="D768" t="s">
        <v>115</v>
      </c>
      <c r="E768">
        <v>1</v>
      </c>
      <c r="G768">
        <v>11</v>
      </c>
      <c r="H768" t="s">
        <v>5</v>
      </c>
    </row>
    <row r="769" spans="1:8" ht="14.25">
      <c r="A769">
        <v>2178600</v>
      </c>
      <c r="B769">
        <v>30015</v>
      </c>
      <c r="C769" s="7" t="s">
        <v>811</v>
      </c>
      <c r="D769" t="s">
        <v>115</v>
      </c>
      <c r="E769">
        <v>1</v>
      </c>
      <c r="G769">
        <v>13.5</v>
      </c>
      <c r="H769" t="s">
        <v>5</v>
      </c>
    </row>
    <row r="770" spans="1:8" ht="14.25">
      <c r="A770">
        <v>2178700</v>
      </c>
      <c r="B770">
        <v>30016</v>
      </c>
      <c r="C770" s="7" t="s">
        <v>812</v>
      </c>
      <c r="D770" t="s">
        <v>115</v>
      </c>
      <c r="E770">
        <v>1</v>
      </c>
      <c r="G770">
        <v>5</v>
      </c>
      <c r="H770" t="s">
        <v>5</v>
      </c>
    </row>
    <row r="771" spans="1:8" ht="14.25">
      <c r="A771" s="4"/>
      <c r="B771" s="4"/>
      <c r="C771" s="14"/>
      <c r="D771" s="4"/>
      <c r="E771" s="4"/>
      <c r="F771" s="14"/>
      <c r="G771" s="4"/>
      <c r="H771" s="4"/>
    </row>
    <row r="772" spans="1:8" ht="14.25">
      <c r="A772" s="4"/>
      <c r="B772" s="4"/>
      <c r="C772" s="14"/>
      <c r="D772" s="4"/>
      <c r="E772" s="4"/>
      <c r="F772" s="14"/>
      <c r="G772" s="4"/>
      <c r="H772" s="4"/>
    </row>
    <row r="773" spans="1:8" ht="14.25">
      <c r="A773" s="4"/>
      <c r="B773" s="4"/>
      <c r="C773" s="14"/>
      <c r="D773" s="4"/>
      <c r="E773" s="4"/>
      <c r="F773" s="14"/>
      <c r="G773" s="4"/>
      <c r="H773" s="4"/>
    </row>
    <row r="774" spans="1:8" ht="14.25">
      <c r="A774" s="4"/>
      <c r="B774" s="4"/>
      <c r="C774" s="14"/>
      <c r="D774" s="4"/>
      <c r="E774" s="4"/>
      <c r="F774" s="14"/>
      <c r="G774" s="4"/>
      <c r="H774" s="4"/>
    </row>
    <row r="775" spans="1:8" ht="14.25">
      <c r="A775" s="4"/>
      <c r="B775" s="4"/>
      <c r="C775" s="14"/>
      <c r="D775" s="4"/>
      <c r="E775" s="4"/>
      <c r="F775" s="14"/>
      <c r="G775" s="4"/>
      <c r="H775" s="4"/>
    </row>
    <row r="776" spans="1:8" ht="14.25">
      <c r="A776" s="4"/>
      <c r="B776" s="4"/>
      <c r="C776" s="14"/>
      <c r="D776" s="4"/>
      <c r="E776" s="4"/>
      <c r="F776" s="14"/>
      <c r="G776" s="4"/>
      <c r="H776" s="4"/>
    </row>
    <row r="777" spans="1:8" ht="14.25">
      <c r="A777" s="4"/>
      <c r="B777" s="4"/>
      <c r="C777" s="14"/>
      <c r="D777" s="4"/>
      <c r="E777" s="4"/>
      <c r="F777" s="14"/>
      <c r="G777" s="4"/>
      <c r="H777" s="4"/>
    </row>
    <row r="778" spans="1:8" ht="14.25">
      <c r="A778" s="4"/>
      <c r="B778" s="4"/>
      <c r="C778" s="14"/>
      <c r="D778" s="4"/>
      <c r="E778" s="4"/>
      <c r="F778" s="14"/>
      <c r="G778" s="4"/>
      <c r="H778" s="4"/>
    </row>
    <row r="779" spans="1:8" ht="14.25">
      <c r="A779" s="4"/>
      <c r="B779" s="4"/>
      <c r="C779" s="14"/>
      <c r="D779" s="4"/>
      <c r="E779" s="4"/>
      <c r="F779" s="14"/>
      <c r="G779" s="4"/>
      <c r="H779" s="4"/>
    </row>
    <row r="780" spans="1:8" ht="14.25">
      <c r="A780" s="4"/>
      <c r="B780" s="4"/>
      <c r="C780" s="14"/>
      <c r="D780" s="4"/>
      <c r="E780" s="4"/>
      <c r="F780" s="14"/>
      <c r="G780" s="4"/>
      <c r="H780" s="4"/>
    </row>
    <row r="781" spans="1:8" ht="14.25">
      <c r="A781" s="4"/>
      <c r="B781" s="4"/>
      <c r="C781" s="14"/>
      <c r="D781" s="4"/>
      <c r="E781" s="4"/>
      <c r="F781" s="14"/>
      <c r="G781" s="4"/>
      <c r="H781" s="4"/>
    </row>
    <row r="782" spans="1:8" ht="14.25">
      <c r="A782" s="4"/>
      <c r="B782" s="4"/>
      <c r="C782" s="14"/>
      <c r="D782" s="4"/>
      <c r="E782" s="4"/>
      <c r="F782" s="14"/>
      <c r="G782" s="4"/>
      <c r="H782" s="4"/>
    </row>
    <row r="783" spans="1:8" ht="14.25">
      <c r="A783" s="4"/>
      <c r="B783" s="4"/>
      <c r="C783" s="14"/>
      <c r="D783" s="4"/>
      <c r="E783" s="4"/>
      <c r="F783" s="14"/>
      <c r="G783" s="4"/>
      <c r="H783" s="4"/>
    </row>
    <row r="784" spans="1:8" ht="14.25">
      <c r="A784" s="4"/>
      <c r="B784" s="4"/>
      <c r="C784" s="14"/>
      <c r="D784" s="4"/>
      <c r="E784" s="4"/>
      <c r="F784" s="14"/>
      <c r="G784" s="4"/>
      <c r="H784" s="4"/>
    </row>
    <row r="785" spans="1:8" ht="14.25">
      <c r="A785" s="4"/>
      <c r="B785" s="4"/>
      <c r="C785" s="14"/>
      <c r="D785" s="4"/>
      <c r="E785" s="4"/>
      <c r="F785" s="14"/>
      <c r="G785" s="4"/>
      <c r="H785" s="4"/>
    </row>
    <row r="786" spans="1:8" ht="14.25">
      <c r="A786" s="4"/>
      <c r="B786" s="4"/>
      <c r="C786" s="14"/>
      <c r="D786" s="4"/>
      <c r="E786" s="4"/>
      <c r="F786" s="14"/>
      <c r="G786" s="4"/>
      <c r="H786" s="4"/>
    </row>
    <row r="787" spans="1:8" ht="14.25">
      <c r="A787" s="4"/>
      <c r="B787" s="4"/>
      <c r="C787" s="14"/>
      <c r="D787" s="4"/>
      <c r="E787" s="4"/>
      <c r="F787" s="14"/>
      <c r="G787" s="4"/>
      <c r="H787" s="4"/>
    </row>
    <row r="788" spans="1:8" ht="14.25">
      <c r="A788" s="4"/>
      <c r="B788" s="4"/>
      <c r="C788" s="14"/>
      <c r="D788" s="4"/>
      <c r="E788" s="4"/>
      <c r="F788" s="14"/>
      <c r="G788" s="4"/>
      <c r="H788" s="4"/>
    </row>
    <row r="789" spans="1:8" ht="14.25">
      <c r="A789" s="4"/>
      <c r="B789" s="4"/>
      <c r="C789" s="14"/>
      <c r="D789" s="4"/>
      <c r="E789" s="4"/>
      <c r="F789" s="14"/>
      <c r="G789" s="4"/>
      <c r="H789" s="4"/>
    </row>
    <row r="790" spans="1:8" ht="14.25">
      <c r="A790" s="4"/>
      <c r="B790" s="4"/>
      <c r="C790" s="14"/>
      <c r="D790" s="4"/>
      <c r="E790" s="4"/>
      <c r="F790" s="14"/>
      <c r="G790" s="4"/>
      <c r="H790" s="4"/>
    </row>
    <row r="791" spans="1:8" ht="14.25">
      <c r="A791" s="4"/>
      <c r="B791" s="4"/>
      <c r="C791" s="14"/>
      <c r="D791" s="4"/>
      <c r="E791" s="4"/>
      <c r="F791" s="14"/>
      <c r="G791" s="4"/>
      <c r="H791" s="4"/>
    </row>
    <row r="792" spans="1:8" ht="14.25">
      <c r="A792" s="4"/>
      <c r="B792" s="4"/>
      <c r="C792" s="14"/>
      <c r="D792" s="4"/>
      <c r="E792" s="4"/>
      <c r="F792" s="14"/>
      <c r="G792" s="4"/>
      <c r="H792" s="4"/>
    </row>
    <row r="793" spans="1:8" ht="14.25">
      <c r="A793" s="4"/>
      <c r="B793" s="4"/>
      <c r="C793" s="14"/>
      <c r="D793" s="4"/>
      <c r="E793" s="4"/>
      <c r="F793" s="14"/>
      <c r="G793" s="4"/>
      <c r="H793" s="4"/>
    </row>
    <row r="794" spans="1:8" ht="14.25">
      <c r="A794" s="4"/>
      <c r="B794" s="4"/>
      <c r="C794" s="14"/>
      <c r="D794" s="4"/>
      <c r="E794" s="4"/>
      <c r="F794" s="14"/>
      <c r="G794" s="4"/>
      <c r="H794" s="4"/>
    </row>
    <row r="795" spans="1:8" ht="14.25">
      <c r="A795" s="4"/>
      <c r="B795" s="4"/>
      <c r="C795" s="14"/>
      <c r="D795" s="4"/>
      <c r="E795" s="4"/>
      <c r="F795" s="14"/>
      <c r="G795" s="4"/>
      <c r="H795" s="4"/>
    </row>
    <row r="796" spans="1:8" ht="14.25">
      <c r="A796" s="4"/>
      <c r="B796" s="4"/>
      <c r="C796" s="14"/>
      <c r="D796" s="4"/>
      <c r="E796" s="4"/>
      <c r="F796" s="14"/>
      <c r="G796" s="4"/>
      <c r="H796" s="4"/>
    </row>
    <row r="797" spans="1:8" ht="14.25">
      <c r="A797" s="4"/>
      <c r="B797" s="4"/>
      <c r="C797" s="14"/>
      <c r="D797" s="4"/>
      <c r="E797" s="4"/>
      <c r="F797" s="14"/>
      <c r="G797" s="4"/>
      <c r="H797" s="4"/>
    </row>
    <row r="798" spans="1:8" ht="14.25">
      <c r="A798" s="4"/>
      <c r="B798" s="4"/>
      <c r="C798" s="14"/>
      <c r="D798" s="4"/>
      <c r="E798" s="4"/>
      <c r="F798" s="14"/>
      <c r="G798" s="4"/>
      <c r="H798" s="4"/>
    </row>
    <row r="799" spans="1:8" ht="14.25">
      <c r="A799" s="4"/>
      <c r="B799" s="4"/>
      <c r="C799" s="14"/>
      <c r="D799" s="4"/>
      <c r="E799" s="4"/>
      <c r="F799" s="14"/>
      <c r="G799" s="4"/>
      <c r="H799" s="4"/>
    </row>
    <row r="800" spans="1:8" ht="14.25">
      <c r="A800" s="4"/>
      <c r="B800" s="4"/>
      <c r="C800" s="14"/>
      <c r="D800" s="4"/>
      <c r="E800" s="4"/>
      <c r="F800" s="14"/>
      <c r="G800" s="4"/>
      <c r="H800" s="4"/>
    </row>
    <row r="801" spans="1:8" ht="14.25">
      <c r="A801" s="4"/>
      <c r="B801" s="4"/>
      <c r="C801" s="14"/>
      <c r="D801" s="4"/>
      <c r="E801" s="4"/>
      <c r="F801" s="14"/>
      <c r="G801" s="4"/>
      <c r="H801" s="4"/>
    </row>
    <row r="802" spans="1:8" ht="14.25">
      <c r="A802" s="4"/>
      <c r="B802" s="4"/>
      <c r="C802" s="14"/>
      <c r="D802" s="4"/>
      <c r="E802" s="4"/>
      <c r="F802" s="14"/>
      <c r="G802" s="4"/>
      <c r="H802" s="4"/>
    </row>
    <row r="803" spans="1:8" ht="14.25">
      <c r="A803" s="4"/>
      <c r="B803" s="4"/>
      <c r="C803" s="14"/>
      <c r="D803" s="4"/>
      <c r="E803" s="4"/>
      <c r="F803" s="14"/>
      <c r="G803" s="4"/>
      <c r="H803" s="4"/>
    </row>
    <row r="804" spans="1:8" ht="14.25">
      <c r="A804" s="4"/>
      <c r="B804" s="4"/>
      <c r="C804" s="14"/>
      <c r="D804" s="4"/>
      <c r="E804" s="4"/>
      <c r="F804" s="14"/>
      <c r="G804" s="4"/>
      <c r="H804" s="4"/>
    </row>
    <row r="805" spans="1:8" ht="14.25">
      <c r="A805" s="4"/>
      <c r="B805" s="4"/>
      <c r="C805" s="14"/>
      <c r="D805" s="4"/>
      <c r="E805" s="4"/>
      <c r="F805" s="14"/>
      <c r="G805" s="4"/>
      <c r="H805" s="4"/>
    </row>
    <row r="806" spans="1:8" ht="14.25">
      <c r="A806" s="4"/>
      <c r="B806" s="4"/>
      <c r="C806" s="14"/>
      <c r="D806" s="4"/>
      <c r="E806" s="4"/>
      <c r="F806" s="14"/>
      <c r="G806" s="4"/>
      <c r="H806" s="4"/>
    </row>
    <row r="807" spans="1:8" ht="14.25">
      <c r="A807" s="4"/>
      <c r="B807" s="4"/>
      <c r="C807" s="14"/>
      <c r="D807" s="4"/>
      <c r="E807" s="4"/>
      <c r="F807" s="14"/>
      <c r="G807" s="4"/>
      <c r="H807" s="4"/>
    </row>
    <row r="808" spans="1:8" ht="14.25">
      <c r="A808" s="4"/>
      <c r="B808" s="4"/>
      <c r="C808" s="14"/>
      <c r="D808" s="4"/>
      <c r="E808" s="4"/>
      <c r="F808" s="14"/>
      <c r="G808" s="4"/>
      <c r="H808" s="4"/>
    </row>
    <row r="809" spans="1:8" ht="14.25">
      <c r="A809" s="4"/>
      <c r="B809" s="4"/>
      <c r="C809" s="14"/>
      <c r="D809" s="4"/>
      <c r="E809" s="4"/>
      <c r="F809" s="14"/>
      <c r="G809" s="4"/>
      <c r="H809" s="4"/>
    </row>
    <row r="810" spans="1:8" ht="14.25">
      <c r="A810" s="4"/>
      <c r="B810" s="4"/>
      <c r="C810" s="14"/>
      <c r="D810" s="4"/>
      <c r="E810" s="4"/>
      <c r="F810" s="14"/>
      <c r="G810" s="4"/>
      <c r="H810" s="4"/>
    </row>
    <row r="811" spans="1:8" ht="14.25">
      <c r="A811" s="4"/>
      <c r="B811" s="4"/>
      <c r="C811" s="14"/>
      <c r="D811" s="4"/>
      <c r="E811" s="4"/>
      <c r="F811" s="14"/>
      <c r="G811" s="4"/>
      <c r="H811" s="4"/>
    </row>
    <row r="812" spans="1:8" ht="14.25">
      <c r="A812" s="4"/>
      <c r="B812" s="4"/>
      <c r="C812" s="14"/>
      <c r="D812" s="4"/>
      <c r="E812" s="4"/>
      <c r="F812" s="14"/>
      <c r="G812" s="4"/>
      <c r="H812" s="4"/>
    </row>
    <row r="813" spans="1:8" ht="14.25">
      <c r="A813" s="4"/>
      <c r="B813" s="4"/>
      <c r="C813" s="14"/>
      <c r="D813" s="4"/>
      <c r="E813" s="4"/>
      <c r="F813" s="14"/>
      <c r="G813" s="4"/>
      <c r="H813" s="4"/>
    </row>
    <row r="814" spans="1:8" ht="14.25">
      <c r="A814" s="4"/>
      <c r="B814" s="4"/>
      <c r="C814" s="14"/>
      <c r="D814" s="4"/>
      <c r="E814" s="4"/>
      <c r="F814" s="14"/>
      <c r="G814" s="4"/>
      <c r="H814" s="4"/>
    </row>
    <row r="815" spans="1:8" ht="14.25">
      <c r="A815" s="4"/>
      <c r="B815" s="4"/>
      <c r="C815" s="14"/>
      <c r="D815" s="4"/>
      <c r="E815" s="4"/>
      <c r="F815" s="14"/>
      <c r="G815" s="4"/>
      <c r="H815" s="4"/>
    </row>
    <row r="816" spans="1:8" ht="14.25">
      <c r="A816" s="4"/>
      <c r="B816" s="4"/>
      <c r="C816" s="14"/>
      <c r="D816" s="4"/>
      <c r="E816" s="4"/>
      <c r="F816" s="14"/>
      <c r="G816" s="4"/>
      <c r="H816" s="4"/>
    </row>
    <row r="817" spans="1:8" ht="14.25">
      <c r="A817" s="4"/>
      <c r="B817" s="4"/>
      <c r="C817" s="14"/>
      <c r="D817" s="4"/>
      <c r="E817" s="4"/>
      <c r="F817" s="14"/>
      <c r="G817" s="4"/>
      <c r="H817" s="4"/>
    </row>
    <row r="818" spans="1:8" ht="14.25">
      <c r="A818" s="4"/>
      <c r="B818" s="4"/>
      <c r="C818" s="14"/>
      <c r="D818" s="4"/>
      <c r="E818" s="4"/>
      <c r="F818" s="14"/>
      <c r="G818" s="4"/>
      <c r="H818" s="4"/>
    </row>
    <row r="819" spans="1:8" ht="14.25">
      <c r="A819" s="4"/>
      <c r="B819" s="4"/>
      <c r="C819" s="14"/>
      <c r="D819" s="4"/>
      <c r="E819" s="4"/>
      <c r="F819" s="14"/>
      <c r="G819" s="4"/>
      <c r="H819" s="4"/>
    </row>
    <row r="820" spans="1:8" ht="14.25">
      <c r="A820" s="4"/>
      <c r="B820" s="4"/>
      <c r="C820" s="14"/>
      <c r="D820" s="4"/>
      <c r="E820" s="4"/>
      <c r="F820" s="14"/>
      <c r="G820" s="4"/>
      <c r="H820" s="4"/>
    </row>
    <row r="821" spans="1:8" ht="14.25">
      <c r="A821" s="4"/>
      <c r="B821" s="4"/>
      <c r="C821" s="14"/>
      <c r="D821" s="4"/>
      <c r="E821" s="4"/>
      <c r="F821" s="14"/>
      <c r="G821" s="4"/>
      <c r="H821" s="4"/>
    </row>
    <row r="822" spans="1:8" ht="14.25">
      <c r="A822" s="4"/>
      <c r="B822" s="4"/>
      <c r="C822" s="14"/>
      <c r="D822" s="4"/>
      <c r="E822" s="4"/>
      <c r="F822" s="14"/>
      <c r="G822" s="4"/>
      <c r="H822" s="4"/>
    </row>
    <row r="823" spans="1:8" ht="14.25">
      <c r="A823" s="4"/>
      <c r="B823" s="4"/>
      <c r="C823" s="14"/>
      <c r="D823" s="4"/>
      <c r="E823" s="4"/>
      <c r="F823" s="14"/>
      <c r="G823" s="4"/>
      <c r="H823" s="4"/>
    </row>
    <row r="824" spans="1:8" ht="14.25">
      <c r="A824" s="4"/>
      <c r="B824" s="4"/>
      <c r="C824" s="14"/>
      <c r="D824" s="4"/>
      <c r="E824" s="4"/>
      <c r="F824" s="14"/>
      <c r="G824" s="4"/>
      <c r="H824" s="4"/>
    </row>
    <row r="825" spans="1:8" ht="14.25">
      <c r="A825" s="4"/>
      <c r="B825" s="4"/>
      <c r="C825" s="14"/>
      <c r="D825" s="4"/>
      <c r="E825" s="4"/>
      <c r="F825" s="14"/>
      <c r="G825" s="4"/>
      <c r="H825" s="4"/>
    </row>
    <row r="826" spans="1:8" ht="14.25">
      <c r="A826" s="4"/>
      <c r="B826" s="4"/>
      <c r="C826" s="14"/>
      <c r="D826" s="4"/>
      <c r="E826" s="4"/>
      <c r="F826" s="14"/>
      <c r="G826" s="4"/>
      <c r="H826" s="4"/>
    </row>
    <row r="827" spans="1:8" ht="14.25">
      <c r="A827" s="4"/>
      <c r="B827" s="4"/>
      <c r="C827" s="14"/>
      <c r="D827" s="4"/>
      <c r="E827" s="4"/>
      <c r="F827" s="14"/>
      <c r="G827" s="4"/>
      <c r="H827" s="4"/>
    </row>
    <row r="828" spans="1:8" ht="14.25">
      <c r="A828" s="4"/>
      <c r="B828" s="4"/>
      <c r="C828" s="14"/>
      <c r="D828" s="4"/>
      <c r="E828" s="4"/>
      <c r="F828" s="14"/>
      <c r="G828" s="4"/>
      <c r="H828" s="4"/>
    </row>
    <row r="829" spans="1:8" ht="14.25">
      <c r="A829" s="4"/>
      <c r="B829" s="4"/>
      <c r="C829" s="14"/>
      <c r="D829" s="4"/>
      <c r="E829" s="4"/>
      <c r="F829" s="14"/>
      <c r="G829" s="4"/>
      <c r="H829" s="4"/>
    </row>
    <row r="830" spans="1:8" ht="14.25">
      <c r="A830" s="4"/>
      <c r="B830" s="4"/>
      <c r="C830" s="14"/>
      <c r="D830" s="4"/>
      <c r="E830" s="4"/>
      <c r="F830" s="14"/>
      <c r="G830" s="4"/>
      <c r="H830" s="4"/>
    </row>
    <row r="831" spans="1:8" ht="14.25">
      <c r="A831" s="4"/>
      <c r="B831" s="4"/>
      <c r="C831" s="14"/>
      <c r="D831" s="4"/>
      <c r="E831" s="4"/>
      <c r="F831" s="14"/>
      <c r="G831" s="4"/>
      <c r="H831" s="4"/>
    </row>
    <row r="832" spans="1:8" ht="14.25">
      <c r="A832" s="4"/>
      <c r="B832" s="4"/>
      <c r="C832" s="14"/>
      <c r="D832" s="4"/>
      <c r="E832" s="4"/>
      <c r="F832" s="14"/>
      <c r="G832" s="4"/>
      <c r="H832" s="4"/>
    </row>
    <row r="833" spans="1:8" ht="14.25">
      <c r="A833" s="4"/>
      <c r="B833" s="4"/>
      <c r="C833" s="14"/>
      <c r="D833" s="4"/>
      <c r="E833" s="4"/>
      <c r="F833" s="14"/>
      <c r="G833" s="4"/>
      <c r="H833" s="4"/>
    </row>
    <row r="834" spans="1:8" ht="14.25">
      <c r="A834" s="4"/>
      <c r="B834" s="4"/>
      <c r="C834" s="14"/>
      <c r="D834" s="4"/>
      <c r="E834" s="4"/>
      <c r="F834" s="14"/>
      <c r="G834" s="4"/>
      <c r="H834" s="4"/>
    </row>
    <row r="835" spans="1:8" ht="14.25">
      <c r="A835" s="4"/>
      <c r="B835" s="4"/>
      <c r="C835" s="14"/>
      <c r="D835" s="4"/>
      <c r="E835" s="4"/>
      <c r="F835" s="14"/>
      <c r="G835" s="4"/>
      <c r="H835" s="4"/>
    </row>
    <row r="836" spans="1:8" ht="14.25">
      <c r="A836" s="4"/>
      <c r="B836" s="4"/>
      <c r="C836" s="14"/>
      <c r="D836" s="4"/>
      <c r="E836" s="4"/>
      <c r="F836" s="14"/>
      <c r="G836" s="4"/>
      <c r="H836" s="4"/>
    </row>
    <row r="837" spans="1:8" ht="14.25">
      <c r="A837" s="4"/>
      <c r="B837" s="4"/>
      <c r="C837" s="14"/>
      <c r="D837" s="4"/>
      <c r="E837" s="4"/>
      <c r="F837" s="14"/>
      <c r="G837" s="4"/>
      <c r="H837" s="4"/>
    </row>
    <row r="838" spans="1:8" ht="14.25">
      <c r="A838" s="4"/>
      <c r="B838" s="4"/>
      <c r="C838" s="14"/>
      <c r="D838" s="4"/>
      <c r="E838" s="4"/>
      <c r="F838" s="14"/>
      <c r="G838" s="4"/>
      <c r="H838" s="4"/>
    </row>
    <row r="839" spans="1:8" ht="14.25">
      <c r="A839" s="4"/>
      <c r="B839" s="4"/>
      <c r="C839" s="14"/>
      <c r="D839" s="4"/>
      <c r="E839" s="4"/>
      <c r="F839" s="14"/>
      <c r="G839" s="4"/>
      <c r="H839" s="4"/>
    </row>
    <row r="840" spans="1:8" ht="14.25">
      <c r="A840" s="4"/>
      <c r="B840" s="4"/>
      <c r="C840" s="14"/>
      <c r="D840" s="4"/>
      <c r="E840" s="4"/>
      <c r="F840" s="14"/>
      <c r="G840" s="4"/>
      <c r="H840" s="4"/>
    </row>
    <row r="841" spans="1:8" ht="14.25">
      <c r="A841" s="4"/>
      <c r="B841" s="4"/>
      <c r="C841" s="14"/>
      <c r="D841" s="4"/>
      <c r="E841" s="4"/>
      <c r="F841" s="14"/>
      <c r="G841" s="4"/>
      <c r="H841" s="4"/>
    </row>
    <row r="842" spans="1:8" ht="14.25">
      <c r="A842" s="4"/>
      <c r="B842" s="4"/>
      <c r="C842" s="14"/>
      <c r="D842" s="4"/>
      <c r="E842" s="4"/>
      <c r="F842" s="14"/>
      <c r="G842" s="4"/>
      <c r="H842" s="4"/>
    </row>
    <row r="843" spans="1:8" ht="14.25">
      <c r="A843" s="4"/>
      <c r="B843" s="4"/>
      <c r="C843" s="14"/>
      <c r="D843" s="4"/>
      <c r="E843" s="4"/>
      <c r="F843" s="14"/>
      <c r="G843" s="4"/>
      <c r="H843" s="4"/>
    </row>
    <row r="844" spans="1:8" ht="14.25">
      <c r="A844" s="4"/>
      <c r="B844" s="4"/>
      <c r="C844" s="14"/>
      <c r="D844" s="4"/>
      <c r="E844" s="4"/>
      <c r="F844" s="14"/>
      <c r="G844" s="4"/>
      <c r="H844" s="4"/>
    </row>
    <row r="845" spans="1:8" ht="14.25">
      <c r="A845" s="4"/>
      <c r="B845" s="4"/>
      <c r="C845" s="14"/>
      <c r="D845" s="4"/>
      <c r="E845" s="4"/>
      <c r="F845" s="14"/>
      <c r="G845" s="4"/>
      <c r="H845" s="4"/>
    </row>
    <row r="846" spans="1:8" ht="14.25">
      <c r="A846" s="4"/>
      <c r="B846" s="4"/>
      <c r="C846" s="14"/>
      <c r="D846" s="4"/>
      <c r="E846" s="4"/>
      <c r="F846" s="14"/>
      <c r="G846" s="4"/>
      <c r="H846" s="4"/>
    </row>
    <row r="847" spans="1:8" ht="14.25">
      <c r="A847" s="4"/>
      <c r="B847" s="4"/>
      <c r="C847" s="14"/>
      <c r="D847" s="4"/>
      <c r="E847" s="4"/>
      <c r="F847" s="14"/>
      <c r="G847" s="4"/>
      <c r="H847" s="4"/>
    </row>
    <row r="848" spans="1:8" ht="14.25">
      <c r="A848" s="4"/>
      <c r="B848" s="4"/>
      <c r="C848" s="14"/>
      <c r="D848" s="4"/>
      <c r="E848" s="4"/>
      <c r="F848" s="14"/>
      <c r="G848" s="4"/>
      <c r="H848" s="4"/>
    </row>
    <row r="849" spans="1:8" ht="14.25">
      <c r="A849" s="4"/>
      <c r="B849" s="4"/>
      <c r="C849" s="14"/>
      <c r="D849" s="4"/>
      <c r="E849" s="4"/>
      <c r="F849" s="14"/>
      <c r="G849" s="4"/>
      <c r="H849" s="4"/>
    </row>
    <row r="850" spans="1:8" ht="14.25">
      <c r="A850" s="4"/>
      <c r="B850" s="4"/>
      <c r="C850" s="14"/>
      <c r="D850" s="4"/>
      <c r="E850" s="4"/>
      <c r="F850" s="14"/>
      <c r="G850" s="4"/>
      <c r="H850" s="4"/>
    </row>
    <row r="851" spans="1:8" ht="14.25">
      <c r="A851" s="4"/>
      <c r="B851" s="4"/>
      <c r="C851" s="14"/>
      <c r="D851" s="4"/>
      <c r="E851" s="4"/>
      <c r="F851" s="14"/>
      <c r="G851" s="4"/>
      <c r="H851" s="4"/>
    </row>
    <row r="852" spans="1:8" ht="14.25">
      <c r="A852" s="4"/>
      <c r="B852" s="4"/>
      <c r="C852" s="14"/>
      <c r="D852" s="4"/>
      <c r="E852" s="4"/>
      <c r="F852" s="14"/>
      <c r="G852" s="4"/>
      <c r="H852" s="4"/>
    </row>
    <row r="853" spans="1:8" ht="14.25">
      <c r="A853" s="4"/>
      <c r="B853" s="4"/>
      <c r="C853" s="14"/>
      <c r="D853" s="4"/>
      <c r="E853" s="4"/>
      <c r="F853" s="14"/>
      <c r="G853" s="4"/>
      <c r="H853" s="4"/>
    </row>
    <row r="854" spans="1:8" ht="14.25">
      <c r="A854" s="4"/>
      <c r="B854" s="4"/>
      <c r="C854" s="14"/>
      <c r="D854" s="4"/>
      <c r="E854" s="4"/>
      <c r="F854" s="14"/>
      <c r="G854" s="4"/>
      <c r="H854" s="4"/>
    </row>
    <row r="855" spans="1:8" ht="14.25">
      <c r="A855" s="4"/>
      <c r="B855" s="4"/>
      <c r="C855" s="14"/>
      <c r="D855" s="4"/>
      <c r="E855" s="4"/>
      <c r="F855" s="14"/>
      <c r="G855" s="4"/>
      <c r="H855" s="4"/>
    </row>
    <row r="856" spans="1:8" ht="14.25">
      <c r="A856" s="4"/>
      <c r="B856" s="4"/>
      <c r="C856" s="14"/>
      <c r="D856" s="4"/>
      <c r="E856" s="4"/>
      <c r="F856" s="14"/>
      <c r="G856" s="4"/>
      <c r="H856" s="4"/>
    </row>
    <row r="857" spans="1:8" ht="14.25">
      <c r="A857" s="4"/>
      <c r="B857" s="4"/>
      <c r="C857" s="14"/>
      <c r="D857" s="4"/>
      <c r="E857" s="4"/>
      <c r="F857" s="14"/>
      <c r="G857" s="4"/>
      <c r="H857" s="4"/>
    </row>
    <row r="858" spans="1:8" ht="14.25">
      <c r="A858" s="4"/>
      <c r="B858" s="4"/>
      <c r="C858" s="14"/>
      <c r="D858" s="4"/>
      <c r="E858" s="4"/>
      <c r="F858" s="14"/>
      <c r="G858" s="4"/>
      <c r="H858" s="4"/>
    </row>
    <row r="859" spans="1:8" ht="14.25">
      <c r="A859" s="4"/>
      <c r="B859" s="4"/>
      <c r="C859" s="14"/>
      <c r="D859" s="4"/>
      <c r="E859" s="4"/>
      <c r="F859" s="14"/>
      <c r="G859" s="4"/>
      <c r="H859" s="4"/>
    </row>
    <row r="860" spans="1:8" ht="14.25">
      <c r="A860" s="4"/>
      <c r="B860" s="4"/>
      <c r="C860" s="14"/>
      <c r="D860" s="4"/>
      <c r="E860" s="4"/>
      <c r="F860" s="14"/>
      <c r="G860" s="4"/>
      <c r="H860" s="4"/>
    </row>
    <row r="861" spans="1:8" ht="14.25">
      <c r="A861" s="4"/>
      <c r="B861" s="4"/>
      <c r="C861" s="14"/>
      <c r="D861" s="4"/>
      <c r="E861" s="4"/>
      <c r="F861" s="14"/>
      <c r="G861" s="4"/>
      <c r="H861" s="4"/>
    </row>
    <row r="862" spans="1:8" ht="14.25">
      <c r="A862" s="4"/>
      <c r="B862" s="4"/>
      <c r="C862" s="14"/>
      <c r="D862" s="4"/>
      <c r="E862" s="4"/>
      <c r="F862" s="14"/>
      <c r="G862" s="4"/>
      <c r="H862" s="4"/>
    </row>
    <row r="863" spans="1:8" ht="14.25">
      <c r="A863" s="4"/>
      <c r="B863" s="4"/>
      <c r="C863" s="14"/>
      <c r="D863" s="4"/>
      <c r="E863" s="4"/>
      <c r="F863" s="14"/>
      <c r="G863" s="4"/>
      <c r="H863" s="4"/>
    </row>
    <row r="864" spans="1:8" ht="14.25">
      <c r="A864" s="4"/>
      <c r="B864" s="4"/>
      <c r="C864" s="14"/>
      <c r="D864" s="4"/>
      <c r="E864" s="4"/>
      <c r="F864" s="14"/>
      <c r="G864" s="4"/>
      <c r="H864" s="4"/>
    </row>
    <row r="865" spans="1:8" ht="14.25">
      <c r="A865" s="4"/>
      <c r="B865" s="4"/>
      <c r="C865" s="14"/>
      <c r="D865" s="4"/>
      <c r="E865" s="4"/>
      <c r="F865" s="14"/>
      <c r="G865" s="4"/>
      <c r="H865" s="4"/>
    </row>
    <row r="866" spans="1:8" ht="14.25">
      <c r="A866" s="4"/>
      <c r="B866" s="4"/>
      <c r="C866" s="14"/>
      <c r="D866" s="4"/>
      <c r="E866" s="4"/>
      <c r="F866" s="14"/>
      <c r="G866" s="4"/>
      <c r="H866" s="4"/>
    </row>
    <row r="867" spans="1:8" ht="14.25">
      <c r="A867" s="4"/>
      <c r="B867" s="4"/>
      <c r="C867" s="14"/>
      <c r="D867" s="4"/>
      <c r="E867" s="4"/>
      <c r="F867" s="14"/>
      <c r="G867" s="4"/>
      <c r="H867" s="4"/>
    </row>
    <row r="868" spans="1:8" ht="14.25">
      <c r="A868" s="4"/>
      <c r="B868" s="4"/>
      <c r="C868" s="14"/>
      <c r="D868" s="4"/>
      <c r="E868" s="4"/>
      <c r="F868" s="14"/>
      <c r="G868" s="4"/>
      <c r="H868" s="4"/>
    </row>
    <row r="869" spans="1:8" ht="14.25">
      <c r="A869" s="4"/>
      <c r="B869" s="4"/>
      <c r="C869" s="14"/>
      <c r="D869" s="4"/>
      <c r="E869" s="4"/>
      <c r="F869" s="14"/>
      <c r="G869" s="4"/>
      <c r="H869" s="4"/>
    </row>
    <row r="870" spans="1:8" ht="14.25">
      <c r="A870" s="4"/>
      <c r="B870" s="4"/>
      <c r="C870" s="14"/>
      <c r="D870" s="4"/>
      <c r="E870" s="4"/>
      <c r="F870" s="14"/>
      <c r="G870" s="4"/>
      <c r="H870" s="4"/>
    </row>
    <row r="871" spans="1:8" ht="14.25">
      <c r="A871" s="4"/>
      <c r="B871" s="4"/>
      <c r="C871" s="14"/>
      <c r="D871" s="4"/>
      <c r="E871" s="4"/>
      <c r="F871" s="14"/>
      <c r="G871" s="4"/>
      <c r="H871" s="4"/>
    </row>
    <row r="872" spans="1:8" ht="14.25">
      <c r="A872" s="4"/>
      <c r="B872" s="4"/>
      <c r="C872" s="14"/>
      <c r="D872" s="4"/>
      <c r="E872" s="4"/>
      <c r="F872" s="14"/>
      <c r="G872" s="4"/>
      <c r="H872" s="4"/>
    </row>
    <row r="873" spans="1:8" ht="14.25">
      <c r="A873" s="4"/>
      <c r="B873" s="4"/>
      <c r="C873" s="14"/>
      <c r="D873" s="4"/>
      <c r="E873" s="4"/>
      <c r="F873" s="14"/>
      <c r="G873" s="4"/>
      <c r="H873" s="4"/>
    </row>
    <row r="874" spans="1:8" ht="14.25">
      <c r="A874" s="4"/>
      <c r="B874" s="4"/>
      <c r="C874" s="14"/>
      <c r="D874" s="4"/>
      <c r="E874" s="4"/>
      <c r="F874" s="14"/>
      <c r="G874" s="4"/>
      <c r="H874" s="4"/>
    </row>
    <row r="875" spans="1:8" ht="14.25">
      <c r="A875" s="4"/>
      <c r="B875" s="4"/>
      <c r="C875" s="14"/>
      <c r="D875" s="4"/>
      <c r="E875" s="4"/>
      <c r="F875" s="14"/>
      <c r="G875" s="4"/>
      <c r="H875" s="4"/>
    </row>
    <row r="876" spans="1:8" ht="14.25">
      <c r="A876" s="4"/>
      <c r="B876" s="4"/>
      <c r="C876" s="14"/>
      <c r="D876" s="4"/>
      <c r="E876" s="4"/>
      <c r="F876" s="14"/>
      <c r="G876" s="4"/>
      <c r="H876" s="4"/>
    </row>
    <row r="877" spans="1:8" ht="14.25">
      <c r="A877" s="4"/>
      <c r="B877" s="4"/>
      <c r="C877" s="14"/>
      <c r="D877" s="4"/>
      <c r="E877" s="4"/>
      <c r="F877" s="14"/>
      <c r="G877" s="4"/>
      <c r="H877" s="4"/>
    </row>
    <row r="878" spans="1:8" ht="14.25">
      <c r="A878" s="4"/>
      <c r="B878" s="4"/>
      <c r="C878" s="14"/>
      <c r="D878" s="4"/>
      <c r="E878" s="4"/>
      <c r="F878" s="14"/>
      <c r="G878" s="4"/>
      <c r="H878" s="4"/>
    </row>
    <row r="879" spans="1:8" ht="14.25">
      <c r="A879" s="4"/>
      <c r="B879" s="4"/>
      <c r="C879" s="14"/>
      <c r="D879" s="4"/>
      <c r="E879" s="4"/>
      <c r="F879" s="14"/>
      <c r="G879" s="4"/>
      <c r="H879" s="4"/>
    </row>
    <row r="880" spans="1:8" ht="14.25">
      <c r="A880" s="4"/>
      <c r="B880" s="4"/>
      <c r="C880" s="14"/>
      <c r="D880" s="4"/>
      <c r="E880" s="4"/>
      <c r="F880" s="14"/>
      <c r="G880" s="4"/>
      <c r="H880" s="4"/>
    </row>
    <row r="881" spans="1:8" ht="14.25">
      <c r="A881" s="4"/>
      <c r="B881" s="4"/>
      <c r="C881" s="14"/>
      <c r="D881" s="4"/>
      <c r="E881" s="4"/>
      <c r="F881" s="14"/>
      <c r="G881" s="4"/>
      <c r="H881" s="4"/>
    </row>
    <row r="882" spans="1:8" ht="14.25">
      <c r="A882" s="4"/>
      <c r="B882" s="4"/>
      <c r="C882" s="14"/>
      <c r="D882" s="4"/>
      <c r="E882" s="4"/>
      <c r="F882" s="14"/>
      <c r="G882" s="4"/>
      <c r="H882" s="4"/>
    </row>
    <row r="883" spans="1:8" ht="14.25">
      <c r="A883" s="4"/>
      <c r="B883" s="4"/>
      <c r="C883" s="14"/>
      <c r="D883" s="4"/>
      <c r="E883" s="4"/>
      <c r="F883" s="14"/>
      <c r="G883" s="4"/>
      <c r="H883" s="4"/>
    </row>
    <row r="884" spans="1:8" ht="14.25">
      <c r="A884" s="4"/>
      <c r="B884" s="4"/>
      <c r="C884" s="14"/>
      <c r="D884" s="4"/>
      <c r="E884" s="4"/>
      <c r="F884" s="14"/>
      <c r="G884" s="4"/>
      <c r="H884" s="4"/>
    </row>
    <row r="885" spans="1:8" ht="14.25">
      <c r="A885" s="4"/>
      <c r="B885" s="4"/>
      <c r="C885" s="14"/>
      <c r="D885" s="4"/>
      <c r="E885" s="4"/>
      <c r="F885" s="14"/>
      <c r="G885" s="4"/>
      <c r="H885" s="4"/>
    </row>
    <row r="886" spans="1:8" ht="14.25">
      <c r="A886" s="4"/>
      <c r="B886" s="4"/>
      <c r="C886" s="14"/>
      <c r="D886" s="4"/>
      <c r="E886" s="4"/>
      <c r="F886" s="14"/>
      <c r="G886" s="4"/>
      <c r="H886" s="4"/>
    </row>
    <row r="887" spans="1:8" ht="14.25">
      <c r="A887" s="4"/>
      <c r="B887" s="4"/>
      <c r="C887" s="14"/>
      <c r="D887" s="4"/>
      <c r="E887" s="4"/>
      <c r="F887" s="14"/>
      <c r="G887" s="4"/>
      <c r="H887" s="4"/>
    </row>
    <row r="888" spans="1:8" ht="14.25">
      <c r="A888" s="4"/>
      <c r="B888" s="4"/>
      <c r="C888" s="14"/>
      <c r="D888" s="4"/>
      <c r="E888" s="4"/>
      <c r="F888" s="14"/>
      <c r="G888" s="4"/>
      <c r="H888" s="4"/>
    </row>
    <row r="889" spans="1:8" ht="14.25">
      <c r="A889" s="4"/>
      <c r="B889" s="4"/>
      <c r="C889" s="14"/>
      <c r="D889" s="4"/>
      <c r="E889" s="4"/>
      <c r="F889" s="14"/>
      <c r="G889" s="4"/>
      <c r="H889" s="4"/>
    </row>
    <row r="890" spans="1:8" ht="14.25">
      <c r="A890" s="4"/>
      <c r="B890" s="4"/>
      <c r="C890" s="14"/>
      <c r="D890" s="4"/>
      <c r="E890" s="4"/>
      <c r="F890" s="14"/>
      <c r="G890" s="4"/>
      <c r="H890" s="4"/>
    </row>
    <row r="891" spans="1:8" ht="14.25">
      <c r="A891" s="4"/>
      <c r="B891" s="4"/>
      <c r="C891" s="14"/>
      <c r="D891" s="4"/>
      <c r="E891" s="4"/>
      <c r="F891" s="14"/>
      <c r="G891" s="4"/>
      <c r="H891" s="4"/>
    </row>
    <row r="894" spans="1:8" ht="14.25">
      <c r="A894" s="4"/>
      <c r="B894" s="4"/>
      <c r="C894" s="14"/>
      <c r="D894" s="4"/>
      <c r="E894" s="4"/>
      <c r="F894" s="14"/>
      <c r="G894" s="4"/>
      <c r="H894" s="4"/>
    </row>
    <row r="896" spans="1:8" ht="14.25">
      <c r="A896" s="4"/>
      <c r="B896" s="4"/>
      <c r="C896" s="14"/>
      <c r="D896" s="4"/>
      <c r="E896" s="4"/>
      <c r="F896" s="14"/>
      <c r="G896" s="4"/>
      <c r="H896" s="4"/>
    </row>
    <row r="898" spans="1:8" ht="14.25">
      <c r="A898" s="4"/>
      <c r="B898" s="4"/>
      <c r="C898" s="14"/>
      <c r="D898" s="4"/>
      <c r="E898" s="4"/>
      <c r="F898" s="14"/>
      <c r="G898" s="4"/>
      <c r="H898" s="4"/>
    </row>
    <row r="899" spans="1:8" ht="14.25">
      <c r="A899" s="4"/>
      <c r="B899" s="4"/>
      <c r="C899" s="14"/>
      <c r="D899" s="4"/>
      <c r="E899" s="4"/>
      <c r="F899" s="14"/>
      <c r="G899" s="4"/>
      <c r="H899" s="4"/>
    </row>
    <row r="900" spans="1:8" ht="14.25">
      <c r="A900" s="4"/>
      <c r="B900" s="4"/>
      <c r="C900" s="14"/>
      <c r="D900" s="4"/>
      <c r="E900" s="4"/>
      <c r="F900" s="14"/>
      <c r="G900" s="4"/>
      <c r="H900" s="4"/>
    </row>
    <row r="901" spans="1:8" ht="14.25">
      <c r="A901" s="4"/>
      <c r="B901" s="4"/>
      <c r="C901" s="14"/>
      <c r="D901" s="4"/>
      <c r="E901" s="4"/>
      <c r="F901" s="14"/>
      <c r="G901" s="4"/>
      <c r="H901" s="4"/>
    </row>
    <row r="902" spans="1:8" ht="14.25">
      <c r="A902" s="4"/>
      <c r="B902" s="4"/>
      <c r="C902" s="14"/>
      <c r="D902" s="4"/>
      <c r="E902" s="4"/>
      <c r="F902" s="14"/>
      <c r="G902" s="4"/>
      <c r="H902" s="4"/>
    </row>
    <row r="903" spans="1:8" ht="14.25">
      <c r="A903" s="4"/>
      <c r="B903" s="4"/>
      <c r="C903" s="14"/>
      <c r="D903" s="4"/>
      <c r="E903" s="4"/>
      <c r="F903" s="14"/>
      <c r="G903" s="4"/>
      <c r="H903" s="4"/>
    </row>
    <row r="904" spans="1:8" ht="14.25">
      <c r="A904" s="4"/>
      <c r="B904" s="4"/>
      <c r="C904" s="14"/>
      <c r="D904" s="4"/>
      <c r="E904" s="4"/>
      <c r="F904" s="14"/>
      <c r="G904" s="4"/>
      <c r="H904" s="4"/>
    </row>
    <row r="905" spans="1:8" ht="14.25">
      <c r="A905" s="4"/>
      <c r="B905" s="4"/>
      <c r="C905" s="14"/>
      <c r="D905" s="4"/>
      <c r="E905" s="4"/>
      <c r="F905" s="14"/>
      <c r="G905" s="4"/>
      <c r="H905" s="4"/>
    </row>
    <row r="906" spans="1:8" ht="14.25">
      <c r="A906" s="4"/>
      <c r="B906" s="4"/>
      <c r="C906" s="14"/>
      <c r="D906" s="4"/>
      <c r="E906" s="4"/>
      <c r="F906" s="14"/>
      <c r="G906" s="4"/>
      <c r="H906" s="4"/>
    </row>
    <row r="907" spans="1:8" ht="14.25">
      <c r="A907" s="4"/>
      <c r="B907" s="4"/>
      <c r="C907" s="14"/>
      <c r="D907" s="4"/>
      <c r="E907" s="4"/>
      <c r="F907" s="14"/>
      <c r="G907" s="4"/>
      <c r="H907" s="4"/>
    </row>
    <row r="908" spans="1:8" ht="14.25">
      <c r="A908" s="4"/>
      <c r="B908" s="4"/>
      <c r="C908" s="14"/>
      <c r="D908" s="4"/>
      <c r="E908" s="4"/>
      <c r="F908" s="14"/>
      <c r="G908" s="4"/>
      <c r="H908" s="4"/>
    </row>
    <row r="909" spans="1:8" ht="14.25">
      <c r="A909" s="4"/>
      <c r="B909" s="4"/>
      <c r="C909" s="14"/>
      <c r="D909" s="4"/>
      <c r="E909" s="4"/>
      <c r="F909" s="14"/>
      <c r="G909" s="4"/>
      <c r="H909" s="4"/>
    </row>
    <row r="910" spans="1:8" ht="14.25">
      <c r="A910" s="4"/>
      <c r="B910" s="4"/>
      <c r="C910" s="14"/>
      <c r="D910" s="4"/>
      <c r="E910" s="4"/>
      <c r="F910" s="14"/>
      <c r="G910" s="4"/>
      <c r="H910" s="4"/>
    </row>
    <row r="911" spans="1:8" ht="14.25">
      <c r="A911" s="4"/>
      <c r="B911" s="4"/>
      <c r="C911" s="14"/>
      <c r="D911" s="4"/>
      <c r="E911" s="4"/>
      <c r="F911" s="14"/>
      <c r="G911" s="4"/>
      <c r="H911" s="4"/>
    </row>
    <row r="912" spans="1:8" ht="14.25">
      <c r="A912" s="4"/>
      <c r="B912" s="4"/>
      <c r="C912" s="14"/>
      <c r="D912" s="4"/>
      <c r="E912" s="4"/>
      <c r="F912" s="14"/>
      <c r="G912" s="4"/>
      <c r="H912" s="4"/>
    </row>
    <row r="913" spans="1:8" ht="14.25">
      <c r="A913" s="4"/>
      <c r="B913" s="4"/>
      <c r="C913" s="14"/>
      <c r="D913" s="4"/>
      <c r="E913" s="4"/>
      <c r="F913" s="14"/>
      <c r="G913" s="4"/>
      <c r="H913" s="4"/>
    </row>
    <row r="914" spans="1:8" ht="14.25">
      <c r="A914" s="4"/>
      <c r="B914" s="4"/>
      <c r="C914" s="14"/>
      <c r="D914" s="4"/>
      <c r="E914" s="4"/>
      <c r="F914" s="14"/>
      <c r="G914" s="4"/>
      <c r="H914" s="4"/>
    </row>
    <row r="915" spans="1:8" ht="14.25">
      <c r="A915" s="4"/>
      <c r="B915" s="4"/>
      <c r="C915" s="14"/>
      <c r="D915" s="4"/>
      <c r="E915" s="4"/>
      <c r="F915" s="14"/>
      <c r="G915" s="4"/>
      <c r="H915" s="4"/>
    </row>
    <row r="916" spans="1:8" ht="14.25">
      <c r="A916" s="4"/>
      <c r="B916" s="4"/>
      <c r="C916" s="14"/>
      <c r="D916" s="4"/>
      <c r="E916" s="4"/>
      <c r="F916" s="14"/>
      <c r="G916" s="4"/>
      <c r="H916" s="4"/>
    </row>
    <row r="917" spans="1:8" ht="14.25">
      <c r="A917" s="4"/>
      <c r="B917" s="4"/>
      <c r="C917" s="14"/>
      <c r="D917" s="4"/>
      <c r="E917" s="4"/>
      <c r="F917" s="14"/>
      <c r="G917" s="4"/>
      <c r="H917" s="4"/>
    </row>
    <row r="918" spans="1:8" ht="14.25">
      <c r="A918" s="4"/>
      <c r="B918" s="4"/>
      <c r="C918" s="14"/>
      <c r="D918" s="4"/>
      <c r="E918" s="4"/>
      <c r="F918" s="14"/>
      <c r="G918" s="4"/>
      <c r="H918" s="4"/>
    </row>
    <row r="919" spans="1:8" ht="14.25">
      <c r="A919" s="4"/>
      <c r="B919" s="4"/>
      <c r="C919" s="14"/>
      <c r="D919" s="4"/>
      <c r="E919" s="4"/>
      <c r="F919" s="14"/>
      <c r="G919" s="4"/>
      <c r="H919" s="4"/>
    </row>
    <row r="920" spans="1:8" ht="14.25">
      <c r="A920" s="4"/>
      <c r="B920" s="4"/>
      <c r="C920" s="14"/>
      <c r="D920" s="4"/>
      <c r="E920" s="4"/>
      <c r="F920" s="14"/>
      <c r="G920" s="4"/>
      <c r="H920" s="4"/>
    </row>
    <row r="921" spans="1:8" ht="14.25">
      <c r="A921" s="4"/>
      <c r="B921" s="4"/>
      <c r="C921" s="14"/>
      <c r="D921" s="4"/>
      <c r="E921" s="4"/>
      <c r="F921" s="14"/>
      <c r="G921" s="4"/>
      <c r="H921" s="4"/>
    </row>
    <row r="922" spans="1:8" ht="14.25">
      <c r="A922" s="4"/>
      <c r="B922" s="4"/>
      <c r="C922" s="14"/>
      <c r="D922" s="4"/>
      <c r="E922" s="4"/>
      <c r="F922" s="14"/>
      <c r="G922" s="4"/>
      <c r="H922" s="4"/>
    </row>
    <row r="923" spans="1:8" ht="14.25">
      <c r="A923" s="4"/>
      <c r="B923" s="4"/>
      <c r="C923" s="14"/>
      <c r="D923" s="4"/>
      <c r="E923" s="4"/>
      <c r="F923" s="14"/>
      <c r="G923" s="4"/>
      <c r="H923" s="4"/>
    </row>
    <row r="924" spans="1:8" ht="14.25">
      <c r="A924" s="4"/>
      <c r="B924" s="4"/>
      <c r="C924" s="14"/>
      <c r="D924" s="4"/>
      <c r="E924" s="4"/>
      <c r="F924" s="14"/>
      <c r="G924" s="4"/>
      <c r="H924" s="4"/>
    </row>
    <row r="925" spans="1:8" ht="14.25">
      <c r="A925" s="4"/>
      <c r="B925" s="4"/>
      <c r="C925" s="14"/>
      <c r="D925" s="4"/>
      <c r="E925" s="4"/>
      <c r="F925" s="14"/>
      <c r="G925" s="4"/>
      <c r="H925" s="4"/>
    </row>
    <row r="926" spans="1:8" ht="14.25">
      <c r="A926" s="4"/>
      <c r="B926" s="4"/>
      <c r="C926" s="14"/>
      <c r="D926" s="4"/>
      <c r="E926" s="4"/>
      <c r="F926" s="14"/>
      <c r="G926" s="4"/>
      <c r="H926" s="4"/>
    </row>
    <row r="927" spans="1:8" ht="14.25">
      <c r="A927" s="4"/>
      <c r="B927" s="4"/>
      <c r="C927" s="14"/>
      <c r="D927" s="4"/>
      <c r="E927" s="4"/>
      <c r="F927" s="14"/>
      <c r="G927" s="4"/>
      <c r="H927" s="4"/>
    </row>
    <row r="928" spans="1:8" ht="14.25">
      <c r="A928" s="4"/>
      <c r="B928" s="4"/>
      <c r="C928" s="14"/>
      <c r="D928" s="4"/>
      <c r="E928" s="4"/>
      <c r="F928" s="14"/>
      <c r="G928" s="4"/>
      <c r="H928" s="4"/>
    </row>
    <row r="929" spans="1:8" ht="14.25">
      <c r="A929" s="4"/>
      <c r="B929" s="4"/>
      <c r="C929" s="14"/>
      <c r="D929" s="4"/>
      <c r="E929" s="4"/>
      <c r="F929" s="14"/>
      <c r="G929" s="4"/>
      <c r="H929" s="4"/>
    </row>
    <row r="930" spans="1:8" ht="14.25">
      <c r="A930" s="4"/>
      <c r="B930" s="4"/>
      <c r="C930" s="14"/>
      <c r="D930" s="4"/>
      <c r="E930" s="4"/>
      <c r="F930" s="14"/>
      <c r="G930" s="4"/>
      <c r="H930" s="4"/>
    </row>
    <row r="931" spans="1:8" ht="14.25">
      <c r="A931" s="4"/>
      <c r="B931" s="4"/>
      <c r="C931" s="14"/>
      <c r="D931" s="4"/>
      <c r="E931" s="4"/>
      <c r="F931" s="14"/>
      <c r="G931" s="4"/>
      <c r="H931" s="4"/>
    </row>
    <row r="932" spans="1:8" ht="14.25">
      <c r="A932" s="4"/>
      <c r="B932" s="4"/>
      <c r="C932" s="14"/>
      <c r="D932" s="4"/>
      <c r="E932" s="4"/>
      <c r="F932" s="14"/>
      <c r="G932" s="4"/>
      <c r="H932" s="4"/>
    </row>
    <row r="933" spans="1:8" ht="14.25">
      <c r="A933" s="4"/>
      <c r="B933" s="4"/>
      <c r="C933" s="14"/>
      <c r="D933" s="4"/>
      <c r="E933" s="4"/>
      <c r="F933" s="14"/>
      <c r="G933" s="4"/>
      <c r="H933" s="4"/>
    </row>
    <row r="934" spans="1:8" ht="14.25">
      <c r="A934" s="4"/>
      <c r="B934" s="4"/>
      <c r="C934" s="14"/>
      <c r="D934" s="4"/>
      <c r="E934" s="4"/>
      <c r="F934" s="14"/>
      <c r="G934" s="4"/>
      <c r="H934" s="4"/>
    </row>
    <row r="935" spans="1:8" ht="14.25">
      <c r="A935" s="4"/>
      <c r="B935" s="4"/>
      <c r="C935" s="14"/>
      <c r="D935" s="4"/>
      <c r="E935" s="4"/>
      <c r="F935" s="14"/>
      <c r="G935" s="4"/>
      <c r="H935" s="4"/>
    </row>
    <row r="936" spans="1:8" ht="14.25">
      <c r="A936" s="4"/>
      <c r="B936" s="4"/>
      <c r="C936" s="14"/>
      <c r="D936" s="4"/>
      <c r="E936" s="4"/>
      <c r="F936" s="14"/>
      <c r="G936" s="4"/>
      <c r="H936" s="4"/>
    </row>
    <row r="937" spans="1:8" ht="14.25">
      <c r="A937" s="4"/>
      <c r="B937" s="4"/>
      <c r="C937" s="14"/>
      <c r="D937" s="4"/>
      <c r="E937" s="4"/>
      <c r="F937" s="14"/>
      <c r="G937" s="4"/>
      <c r="H937" s="4"/>
    </row>
    <row r="938" spans="1:8" ht="14.25">
      <c r="A938" s="4"/>
      <c r="B938" s="4"/>
      <c r="C938" s="14"/>
      <c r="D938" s="4"/>
      <c r="E938" s="4"/>
      <c r="F938" s="14"/>
      <c r="G938" s="4"/>
      <c r="H938" s="4"/>
    </row>
    <row r="939" spans="1:8" ht="14.25">
      <c r="A939" s="4"/>
      <c r="B939" s="4"/>
      <c r="C939" s="14"/>
      <c r="D939" s="4"/>
      <c r="E939" s="4"/>
      <c r="F939" s="14"/>
      <c r="G939" s="4"/>
      <c r="H939" s="4"/>
    </row>
    <row r="940" spans="1:8" ht="14.25">
      <c r="A940" s="4"/>
      <c r="B940" s="4"/>
      <c r="C940" s="14"/>
      <c r="D940" s="4"/>
      <c r="E940" s="4"/>
      <c r="F940" s="14"/>
      <c r="G940" s="4"/>
      <c r="H940" s="4"/>
    </row>
    <row r="941" spans="1:8" ht="14.25">
      <c r="A941" s="4"/>
      <c r="B941" s="4"/>
      <c r="C941" s="14"/>
      <c r="D941" s="4"/>
      <c r="E941" s="4"/>
      <c r="F941" s="14"/>
      <c r="G941" s="4"/>
      <c r="H941" s="4"/>
    </row>
    <row r="942" spans="1:8" ht="14.25">
      <c r="A942" s="4"/>
      <c r="B942" s="4"/>
      <c r="C942" s="14"/>
      <c r="D942" s="4"/>
      <c r="E942" s="4"/>
      <c r="F942" s="14"/>
      <c r="G942" s="4"/>
      <c r="H942" s="4"/>
    </row>
    <row r="943" spans="1:8" ht="14.25">
      <c r="A943" s="4"/>
      <c r="B943" s="4"/>
      <c r="C943" s="14"/>
      <c r="D943" s="4"/>
      <c r="E943" s="4"/>
      <c r="F943" s="14"/>
      <c r="G943" s="4"/>
      <c r="H943" s="4"/>
    </row>
    <row r="944" spans="1:8" ht="14.25">
      <c r="A944" s="4"/>
      <c r="B944" s="4"/>
      <c r="C944" s="14"/>
      <c r="D944" s="4"/>
      <c r="E944" s="4"/>
      <c r="F944" s="14"/>
      <c r="G944" s="4"/>
      <c r="H944" s="4"/>
    </row>
    <row r="945" spans="1:8" ht="14.25">
      <c r="A945" s="4"/>
      <c r="B945" s="4"/>
      <c r="C945" s="14"/>
      <c r="D945" s="4"/>
      <c r="E945" s="4"/>
      <c r="F945" s="14"/>
      <c r="G945" s="4"/>
      <c r="H945" s="4"/>
    </row>
    <row r="946" spans="1:8" ht="14.25">
      <c r="A946" s="4"/>
      <c r="B946" s="4"/>
      <c r="C946" s="14"/>
      <c r="D946" s="4"/>
      <c r="E946" s="4"/>
      <c r="F946" s="14"/>
      <c r="G946" s="4"/>
      <c r="H946" s="4"/>
    </row>
    <row r="947" spans="1:8" ht="14.25">
      <c r="A947" s="4"/>
      <c r="B947" s="4"/>
      <c r="C947" s="14"/>
      <c r="D947" s="4"/>
      <c r="E947" s="4"/>
      <c r="F947" s="14"/>
      <c r="G947" s="4"/>
      <c r="H947" s="4"/>
    </row>
    <row r="948" spans="1:8" ht="14.25">
      <c r="A948" s="4"/>
      <c r="B948" s="4"/>
      <c r="C948" s="14"/>
      <c r="D948" s="4"/>
      <c r="E948" s="4"/>
      <c r="F948" s="14"/>
      <c r="G948" s="4"/>
      <c r="H948" s="4"/>
    </row>
    <row r="949" spans="1:8" ht="14.25">
      <c r="A949" s="4"/>
      <c r="B949" s="4"/>
      <c r="C949" s="14"/>
      <c r="D949" s="4"/>
      <c r="E949" s="4"/>
      <c r="F949" s="14"/>
      <c r="G949" s="4"/>
      <c r="H949" s="4"/>
    </row>
    <row r="950" spans="1:8" ht="14.25">
      <c r="A950" s="4"/>
      <c r="B950" s="4"/>
      <c r="C950" s="14"/>
      <c r="D950" s="4"/>
      <c r="E950" s="4"/>
      <c r="F950" s="14"/>
      <c r="G950" s="4"/>
      <c r="H950" s="4"/>
    </row>
    <row r="951" spans="1:8" ht="14.25">
      <c r="A951" s="4"/>
      <c r="B951" s="4"/>
      <c r="C951" s="14"/>
      <c r="D951" s="4"/>
      <c r="E951" s="4"/>
      <c r="F951" s="14"/>
      <c r="G951" s="4"/>
      <c r="H951" s="4"/>
    </row>
    <row r="952" spans="1:8" ht="14.25">
      <c r="A952" s="4"/>
      <c r="B952" s="4"/>
      <c r="C952" s="14"/>
      <c r="D952" s="4"/>
      <c r="E952" s="4"/>
      <c r="F952" s="14"/>
      <c r="G952" s="4"/>
      <c r="H952" s="4"/>
    </row>
    <row r="953" spans="1:8" ht="14.25">
      <c r="A953" s="4"/>
      <c r="B953" s="4"/>
      <c r="C953" s="14"/>
      <c r="D953" s="4"/>
      <c r="E953" s="4"/>
      <c r="F953" s="14"/>
      <c r="G953" s="4"/>
      <c r="H953" s="4"/>
    </row>
    <row r="954" spans="1:8" ht="14.25">
      <c r="A954" s="4"/>
      <c r="B954" s="4"/>
      <c r="C954" s="14"/>
      <c r="D954" s="4"/>
      <c r="E954" s="4"/>
      <c r="F954" s="14"/>
      <c r="G954" s="4"/>
      <c r="H954" s="4"/>
    </row>
    <row r="955" spans="1:8" ht="14.25">
      <c r="A955" s="4"/>
      <c r="B955" s="4"/>
      <c r="C955" s="14"/>
      <c r="D955" s="4"/>
      <c r="E955" s="4"/>
      <c r="F955" s="14"/>
      <c r="G955" s="4"/>
      <c r="H955" s="4"/>
    </row>
    <row r="956" spans="1:8" ht="14.25">
      <c r="A956" s="4"/>
      <c r="B956" s="4"/>
      <c r="C956" s="14"/>
      <c r="D956" s="4"/>
      <c r="E956" s="4"/>
      <c r="F956" s="14"/>
      <c r="G956" s="4"/>
      <c r="H956" s="4"/>
    </row>
    <row r="957" spans="1:8" ht="14.25">
      <c r="A957" s="4"/>
      <c r="B957" s="4"/>
      <c r="C957" s="14"/>
      <c r="D957" s="4"/>
      <c r="E957" s="4"/>
      <c r="F957" s="14"/>
      <c r="G957" s="4"/>
      <c r="H957" s="4"/>
    </row>
    <row r="958" spans="1:8" ht="14.25">
      <c r="A958" s="4"/>
      <c r="B958" s="4"/>
      <c r="C958" s="14"/>
      <c r="D958" s="4"/>
      <c r="E958" s="4"/>
      <c r="F958" s="14"/>
      <c r="G958" s="4"/>
      <c r="H958" s="4"/>
    </row>
    <row r="959" spans="1:8" ht="14.25">
      <c r="A959" s="4"/>
      <c r="B959" s="4"/>
      <c r="C959" s="14"/>
      <c r="D959" s="4"/>
      <c r="E959" s="4"/>
      <c r="F959" s="14"/>
      <c r="G959" s="4"/>
      <c r="H959" s="4"/>
    </row>
    <row r="960" spans="1:8" ht="14.25">
      <c r="A960" s="4"/>
      <c r="B960" s="4"/>
      <c r="C960" s="14"/>
      <c r="D960" s="4"/>
      <c r="E960" s="4"/>
      <c r="F960" s="14"/>
      <c r="G960" s="4"/>
      <c r="H960" s="4"/>
    </row>
    <row r="961" spans="1:8" ht="14.25">
      <c r="A961" s="4"/>
      <c r="B961" s="4"/>
      <c r="C961" s="14"/>
      <c r="D961" s="4"/>
      <c r="E961" s="4"/>
      <c r="F961" s="14"/>
      <c r="G961" s="4"/>
      <c r="H961" s="4"/>
    </row>
    <row r="962" spans="1:8" ht="14.25">
      <c r="A962" s="4"/>
      <c r="B962" s="4"/>
      <c r="C962" s="14"/>
      <c r="D962" s="4"/>
      <c r="E962" s="4"/>
      <c r="F962" s="14"/>
      <c r="G962" s="4"/>
      <c r="H962" s="4"/>
    </row>
    <row r="963" spans="1:8" ht="14.25">
      <c r="A963" s="4"/>
      <c r="B963" s="4"/>
      <c r="C963" s="14"/>
      <c r="D963" s="4"/>
      <c r="E963" s="4"/>
      <c r="F963" s="14"/>
      <c r="G963" s="4"/>
      <c r="H963" s="4"/>
    </row>
    <row r="964" spans="1:8" ht="14.25">
      <c r="A964" s="4"/>
      <c r="B964" s="4"/>
      <c r="C964" s="14"/>
      <c r="D964" s="4"/>
      <c r="E964" s="4"/>
      <c r="F964" s="14"/>
      <c r="G964" s="4"/>
      <c r="H964" s="4"/>
    </row>
    <row r="965" spans="1:8" ht="14.25">
      <c r="A965" s="4"/>
      <c r="B965" s="4"/>
      <c r="C965" s="14"/>
      <c r="D965" s="4"/>
      <c r="E965" s="4"/>
      <c r="F965" s="14"/>
      <c r="G965" s="4"/>
      <c r="H965" s="4"/>
    </row>
    <row r="966" spans="1:8" ht="14.25">
      <c r="A966" s="4"/>
      <c r="B966" s="4"/>
      <c r="C966" s="14"/>
      <c r="D966" s="4"/>
      <c r="E966" s="4"/>
      <c r="F966" s="14"/>
      <c r="G966" s="4"/>
      <c r="H966" s="4"/>
    </row>
    <row r="967" spans="1:8" ht="14.25">
      <c r="A967" s="4"/>
      <c r="B967" s="4"/>
      <c r="C967" s="14"/>
      <c r="D967" s="4"/>
      <c r="E967" s="4"/>
      <c r="F967" s="14"/>
      <c r="G967" s="4"/>
      <c r="H967" s="4"/>
    </row>
    <row r="968" spans="1:8" ht="14.25">
      <c r="A968" s="4"/>
      <c r="B968" s="4"/>
      <c r="C968" s="14"/>
      <c r="D968" s="4"/>
      <c r="E968" s="4"/>
      <c r="F968" s="14"/>
      <c r="G968" s="4"/>
      <c r="H968" s="4"/>
    </row>
    <row r="969" spans="1:8" ht="14.25">
      <c r="A969" s="4"/>
      <c r="B969" s="4"/>
      <c r="C969" s="14"/>
      <c r="D969" s="4"/>
      <c r="E969" s="4"/>
      <c r="F969" s="14"/>
      <c r="G969" s="4"/>
      <c r="H969" s="4"/>
    </row>
    <row r="970" spans="1:8" ht="14.25">
      <c r="A970" s="4"/>
      <c r="B970" s="4"/>
      <c r="C970" s="14"/>
      <c r="D970" s="4"/>
      <c r="E970" s="4"/>
      <c r="F970" s="14"/>
      <c r="G970" s="4"/>
      <c r="H970" s="4"/>
    </row>
    <row r="971" spans="1:8" ht="14.25">
      <c r="A971" s="4"/>
      <c r="B971" s="4"/>
      <c r="C971" s="14"/>
      <c r="D971" s="4"/>
      <c r="E971" s="4"/>
      <c r="F971" s="14"/>
      <c r="G971" s="4"/>
      <c r="H971" s="4"/>
    </row>
    <row r="972" spans="1:8" ht="14.25">
      <c r="A972" s="4"/>
      <c r="B972" s="4"/>
      <c r="C972" s="14"/>
      <c r="D972" s="4"/>
      <c r="E972" s="4"/>
      <c r="F972" s="14"/>
      <c r="G972" s="4"/>
      <c r="H972" s="4"/>
    </row>
    <row r="973" spans="1:8" ht="14.25">
      <c r="A973" s="4"/>
      <c r="B973" s="4"/>
      <c r="C973" s="14"/>
      <c r="D973" s="4"/>
      <c r="E973" s="4"/>
      <c r="F973" s="14"/>
      <c r="G973" s="4"/>
      <c r="H973" s="4"/>
    </row>
    <row r="974" spans="1:8" ht="14.25">
      <c r="A974" s="4"/>
      <c r="B974" s="4"/>
      <c r="C974" s="14"/>
      <c r="D974" s="4"/>
      <c r="E974" s="4"/>
      <c r="F974" s="14"/>
      <c r="G974" s="4"/>
      <c r="H974" s="4"/>
    </row>
    <row r="975" spans="1:8" ht="14.25">
      <c r="A975" s="4"/>
      <c r="B975" s="4"/>
      <c r="C975" s="14"/>
      <c r="D975" s="4"/>
      <c r="E975" s="4"/>
      <c r="F975" s="14"/>
      <c r="G975" s="4"/>
      <c r="H975" s="4"/>
    </row>
    <row r="976" spans="1:8" ht="14.25">
      <c r="A976" s="4"/>
      <c r="B976" s="4"/>
      <c r="C976" s="14"/>
      <c r="D976" s="4"/>
      <c r="E976" s="4"/>
      <c r="F976" s="14"/>
      <c r="G976" s="4"/>
      <c r="H976" s="4"/>
    </row>
    <row r="977" spans="1:8" ht="14.25">
      <c r="A977" s="4"/>
      <c r="B977" s="4"/>
      <c r="C977" s="14"/>
      <c r="D977" s="4"/>
      <c r="E977" s="4"/>
      <c r="F977" s="14"/>
      <c r="G977" s="4"/>
      <c r="H977" s="4"/>
    </row>
    <row r="978" spans="1:8" ht="14.25">
      <c r="A978" s="4"/>
      <c r="B978" s="4"/>
      <c r="C978" s="14"/>
      <c r="D978" s="4"/>
      <c r="E978" s="4"/>
      <c r="F978" s="14"/>
      <c r="G978" s="4"/>
      <c r="H978" s="4"/>
    </row>
    <row r="979" spans="1:8" ht="14.25">
      <c r="A979" s="4"/>
      <c r="B979" s="4"/>
      <c r="C979" s="14"/>
      <c r="D979" s="4"/>
      <c r="E979" s="4"/>
      <c r="F979" s="14"/>
      <c r="G979" s="4"/>
      <c r="H979" s="4"/>
    </row>
    <row r="980" spans="1:8" ht="14.25">
      <c r="A980" s="4"/>
      <c r="B980" s="4"/>
      <c r="C980" s="14"/>
      <c r="D980" s="4"/>
      <c r="E980" s="4"/>
      <c r="F980" s="14"/>
      <c r="G980" s="4"/>
      <c r="H980" s="4"/>
    </row>
    <row r="981" spans="1:8" ht="14.25">
      <c r="A981" s="4"/>
      <c r="B981" s="4"/>
      <c r="C981" s="14"/>
      <c r="D981" s="4"/>
      <c r="E981" s="4"/>
      <c r="F981" s="14"/>
      <c r="G981" s="4"/>
      <c r="H981" s="4"/>
    </row>
    <row r="982" spans="1:8" ht="14.25">
      <c r="A982" s="4"/>
      <c r="B982" s="4"/>
      <c r="C982" s="14"/>
      <c r="D982" s="4"/>
      <c r="E982" s="4"/>
      <c r="F982" s="14"/>
      <c r="G982" s="4"/>
      <c r="H982" s="4"/>
    </row>
    <row r="983" spans="1:8" ht="14.25">
      <c r="A983" s="4"/>
      <c r="B983" s="4"/>
      <c r="C983" s="14"/>
      <c r="D983" s="4"/>
      <c r="E983" s="4"/>
      <c r="F983" s="14"/>
      <c r="G983" s="4"/>
      <c r="H983" s="4"/>
    </row>
    <row r="984" spans="1:8" ht="14.25">
      <c r="A984" s="4"/>
      <c r="B984" s="4"/>
      <c r="C984" s="14"/>
      <c r="D984" s="4"/>
      <c r="E984" s="4"/>
      <c r="F984" s="14"/>
      <c r="G984" s="4"/>
      <c r="H984" s="4"/>
    </row>
    <row r="985" spans="1:8" ht="14.25">
      <c r="A985" s="4"/>
      <c r="B985" s="4"/>
      <c r="C985" s="14"/>
      <c r="D985" s="4"/>
      <c r="E985" s="4"/>
      <c r="F985" s="14"/>
      <c r="G985" s="4"/>
      <c r="H985" s="4"/>
    </row>
    <row r="986" spans="1:8" ht="14.25">
      <c r="A986" s="4"/>
      <c r="B986" s="4"/>
      <c r="C986" s="14"/>
      <c r="D986" s="4"/>
      <c r="E986" s="4"/>
      <c r="F986" s="14"/>
      <c r="G986" s="4"/>
      <c r="H986" s="4"/>
    </row>
    <row r="987" spans="1:8" ht="14.25">
      <c r="A987" s="4"/>
      <c r="B987" s="4"/>
      <c r="C987" s="14"/>
      <c r="D987" s="4"/>
      <c r="E987" s="4"/>
      <c r="F987" s="14"/>
      <c r="G987" s="4"/>
      <c r="H987" s="4"/>
    </row>
    <row r="988" spans="1:8" ht="14.25">
      <c r="A988" s="4"/>
      <c r="B988" s="4"/>
      <c r="C988" s="14"/>
      <c r="D988" s="4"/>
      <c r="E988" s="4"/>
      <c r="F988" s="14"/>
      <c r="G988" s="4"/>
      <c r="H988" s="4"/>
    </row>
    <row r="989" spans="1:8" ht="14.25">
      <c r="A989" s="4"/>
      <c r="B989" s="4"/>
      <c r="C989" s="14"/>
      <c r="D989" s="4"/>
      <c r="E989" s="4"/>
      <c r="F989" s="14"/>
      <c r="G989" s="4"/>
      <c r="H989" s="4"/>
    </row>
    <row r="990" spans="1:8" ht="14.25">
      <c r="A990" s="4"/>
      <c r="B990" s="4"/>
      <c r="C990" s="14"/>
      <c r="D990" s="4"/>
      <c r="E990" s="4"/>
      <c r="F990" s="14"/>
      <c r="G990" s="4"/>
      <c r="H990" s="4"/>
    </row>
    <row r="991" spans="1:8" ht="14.25">
      <c r="A991" s="4"/>
      <c r="B991" s="4"/>
      <c r="C991" s="14"/>
      <c r="D991" s="4"/>
      <c r="E991" s="4"/>
      <c r="F991" s="14"/>
      <c r="G991" s="4"/>
      <c r="H991" s="4"/>
    </row>
    <row r="992" spans="1:8" ht="14.25">
      <c r="A992" s="4"/>
      <c r="B992" s="4"/>
      <c r="C992" s="14"/>
      <c r="D992" s="4"/>
      <c r="E992" s="4"/>
      <c r="F992" s="14"/>
      <c r="G992" s="4"/>
      <c r="H992" s="4"/>
    </row>
    <row r="993" spans="1:8" ht="14.25">
      <c r="A993" s="4"/>
      <c r="B993" s="4"/>
      <c r="C993" s="14"/>
      <c r="D993" s="4"/>
      <c r="E993" s="4"/>
      <c r="F993" s="14"/>
      <c r="G993" s="4"/>
      <c r="H993" s="4"/>
    </row>
    <row r="994" spans="1:8" ht="14.25">
      <c r="A994" s="4"/>
      <c r="B994" s="4"/>
      <c r="C994" s="14"/>
      <c r="D994" s="4"/>
      <c r="E994" s="4"/>
      <c r="F994" s="14"/>
      <c r="G994" s="4"/>
      <c r="H994" s="4"/>
    </row>
    <row r="995" spans="1:8" ht="14.25">
      <c r="A995" s="4"/>
      <c r="B995" s="4"/>
      <c r="C995" s="14"/>
      <c r="D995" s="4"/>
      <c r="E995" s="4"/>
      <c r="F995" s="14"/>
      <c r="G995" s="4"/>
      <c r="H995" s="4"/>
    </row>
    <row r="996" spans="1:8" ht="14.25">
      <c r="A996" s="4"/>
      <c r="B996" s="4"/>
      <c r="C996" s="14"/>
      <c r="D996" s="4"/>
      <c r="E996" s="4"/>
      <c r="F996" s="14"/>
      <c r="G996" s="4"/>
      <c r="H996" s="4"/>
    </row>
    <row r="997" spans="1:8" ht="14.25">
      <c r="A997" s="4"/>
      <c r="B997" s="4"/>
      <c r="C997" s="14"/>
      <c r="D997" s="4"/>
      <c r="E997" s="4"/>
      <c r="F997" s="14"/>
      <c r="G997" s="4"/>
      <c r="H997" s="4"/>
    </row>
    <row r="998" spans="1:8" ht="14.25">
      <c r="A998" s="4"/>
      <c r="B998" s="4"/>
      <c r="C998" s="14"/>
      <c r="D998" s="4"/>
      <c r="E998" s="4"/>
      <c r="F998" s="14"/>
      <c r="G998" s="4"/>
      <c r="H998" s="4"/>
    </row>
    <row r="999" spans="1:8" ht="14.25">
      <c r="A999" s="4"/>
      <c r="B999" s="4"/>
      <c r="C999" s="14"/>
      <c r="D999" s="4"/>
      <c r="E999" s="4"/>
      <c r="F999" s="14"/>
      <c r="G999" s="4"/>
      <c r="H999" s="4"/>
    </row>
    <row r="1000" spans="1:8" ht="14.25">
      <c r="A1000" s="4"/>
      <c r="B1000" s="4"/>
      <c r="C1000" s="14"/>
      <c r="D1000" s="4"/>
      <c r="E1000" s="4"/>
      <c r="F1000" s="14"/>
      <c r="G1000" s="4"/>
      <c r="H1000" s="4"/>
    </row>
    <row r="1001" spans="1:8" ht="14.25">
      <c r="A1001" s="4"/>
      <c r="B1001" s="4"/>
      <c r="C1001" s="14"/>
      <c r="D1001" s="4"/>
      <c r="E1001" s="4"/>
      <c r="F1001" s="14"/>
      <c r="G1001" s="4"/>
      <c r="H1001" s="4"/>
    </row>
    <row r="1002" spans="1:8" ht="14.25">
      <c r="A1002" s="4"/>
      <c r="B1002" s="4"/>
      <c r="C1002" s="14"/>
      <c r="D1002" s="4"/>
      <c r="E1002" s="4"/>
      <c r="F1002" s="14"/>
      <c r="G1002" s="4"/>
      <c r="H1002" s="4"/>
    </row>
    <row r="1003" spans="1:8" ht="14.25">
      <c r="A1003" s="4"/>
      <c r="B1003" s="4"/>
      <c r="C1003" s="14"/>
      <c r="D1003" s="4"/>
      <c r="E1003" s="4"/>
      <c r="F1003" s="14"/>
      <c r="G1003" s="4"/>
      <c r="H1003" s="4"/>
    </row>
    <row r="1004" spans="1:8" ht="14.25">
      <c r="A1004" s="4"/>
      <c r="B1004" s="4"/>
      <c r="C1004" s="14"/>
      <c r="D1004" s="4"/>
      <c r="E1004" s="4"/>
      <c r="F1004" s="14"/>
      <c r="G1004" s="4"/>
      <c r="H1004" s="4"/>
    </row>
    <row r="1005" spans="1:8" ht="14.25">
      <c r="A1005" s="4"/>
      <c r="B1005" s="4"/>
      <c r="C1005" s="14"/>
      <c r="D1005" s="4"/>
      <c r="E1005" s="4"/>
      <c r="F1005" s="14"/>
      <c r="G1005" s="4"/>
      <c r="H1005" s="4"/>
    </row>
    <row r="1006" spans="1:8" ht="14.25">
      <c r="A1006" s="4"/>
      <c r="B1006" s="4"/>
      <c r="C1006" s="14"/>
      <c r="D1006" s="4"/>
      <c r="E1006" s="4"/>
      <c r="F1006" s="14"/>
      <c r="G1006" s="4"/>
      <c r="H1006" s="4"/>
    </row>
    <row r="1007" spans="1:8" ht="14.25">
      <c r="A1007" s="4"/>
      <c r="B1007" s="4"/>
      <c r="C1007" s="14"/>
      <c r="D1007" s="4"/>
      <c r="E1007" s="4"/>
      <c r="F1007" s="14"/>
      <c r="G1007" s="4"/>
      <c r="H1007" s="4"/>
    </row>
    <row r="1008" spans="1:8" ht="14.25">
      <c r="A1008" s="4"/>
      <c r="B1008" s="4"/>
      <c r="C1008" s="14"/>
      <c r="D1008" s="4"/>
      <c r="E1008" s="4"/>
      <c r="F1008" s="14"/>
      <c r="G1008" s="4"/>
      <c r="H1008" s="4"/>
    </row>
    <row r="1009" spans="1:8" ht="14.25">
      <c r="A1009" s="4"/>
      <c r="B1009" s="4"/>
      <c r="C1009" s="14"/>
      <c r="D1009" s="4"/>
      <c r="E1009" s="4"/>
      <c r="F1009" s="14"/>
      <c r="G1009" s="4"/>
      <c r="H1009" s="4"/>
    </row>
    <row r="1010" spans="1:8" ht="14.25">
      <c r="A1010" s="4"/>
      <c r="B1010" s="4"/>
      <c r="C1010" s="14"/>
      <c r="D1010" s="4"/>
      <c r="E1010" s="4"/>
      <c r="F1010" s="14"/>
      <c r="G1010" s="4"/>
      <c r="H1010" s="4"/>
    </row>
    <row r="1011" spans="1:8" ht="14.25">
      <c r="A1011" s="4"/>
      <c r="B1011" s="4"/>
      <c r="C1011" s="14"/>
      <c r="D1011" s="4"/>
      <c r="E1011" s="4"/>
      <c r="F1011" s="14"/>
      <c r="G1011" s="4"/>
      <c r="H1011" s="4"/>
    </row>
    <row r="1012" spans="1:8" ht="14.25">
      <c r="A1012" s="4"/>
      <c r="B1012" s="4"/>
      <c r="C1012" s="14"/>
      <c r="D1012" s="4"/>
      <c r="E1012" s="4"/>
      <c r="F1012" s="14"/>
      <c r="G1012" s="4"/>
      <c r="H1012" s="4"/>
    </row>
    <row r="1013" spans="1:8" ht="14.25">
      <c r="A1013" s="4"/>
      <c r="B1013" s="4"/>
      <c r="C1013" s="14"/>
      <c r="D1013" s="4"/>
      <c r="E1013" s="4"/>
      <c r="F1013" s="14"/>
      <c r="G1013" s="4"/>
      <c r="H1013" s="4"/>
    </row>
    <row r="1014" spans="1:8" ht="14.25">
      <c r="A1014" s="4"/>
      <c r="B1014" s="4"/>
      <c r="C1014" s="14"/>
      <c r="D1014" s="4"/>
      <c r="E1014" s="4"/>
      <c r="F1014" s="14"/>
      <c r="G1014" s="4"/>
      <c r="H1014" s="4"/>
    </row>
    <row r="1015" spans="1:8" ht="14.25">
      <c r="A1015" s="4"/>
      <c r="B1015" s="4"/>
      <c r="C1015" s="14"/>
      <c r="D1015" s="4"/>
      <c r="E1015" s="4"/>
      <c r="F1015" s="14"/>
      <c r="G1015" s="4"/>
      <c r="H1015" s="4"/>
    </row>
    <row r="1016" spans="1:8" ht="14.25">
      <c r="A1016" s="4"/>
      <c r="B1016" s="4"/>
      <c r="C1016" s="14"/>
      <c r="D1016" s="4"/>
      <c r="E1016" s="4"/>
      <c r="F1016" s="14"/>
      <c r="G1016" s="4"/>
      <c r="H1016" s="4"/>
    </row>
    <row r="1017" spans="1:8" ht="14.25">
      <c r="A1017" s="4"/>
      <c r="B1017" s="4"/>
      <c r="C1017" s="14"/>
      <c r="D1017" s="4"/>
      <c r="E1017" s="4"/>
      <c r="F1017" s="14"/>
      <c r="G1017" s="4"/>
      <c r="H1017" s="4"/>
    </row>
    <row r="1018" spans="1:8" ht="14.25">
      <c r="A1018" s="4"/>
      <c r="B1018" s="4"/>
      <c r="C1018" s="14"/>
      <c r="D1018" s="4"/>
      <c r="E1018" s="4"/>
      <c r="F1018" s="14"/>
      <c r="G1018" s="4"/>
      <c r="H1018" s="4"/>
    </row>
    <row r="1019" spans="1:8" ht="14.25">
      <c r="A1019" s="4"/>
      <c r="B1019" s="4"/>
      <c r="C1019" s="14"/>
      <c r="D1019" s="4"/>
      <c r="E1019" s="4"/>
      <c r="F1019" s="14"/>
      <c r="G1019" s="4"/>
      <c r="H1019" s="4"/>
    </row>
    <row r="1020" spans="1:8" ht="14.25">
      <c r="A1020" s="4"/>
      <c r="B1020" s="4"/>
      <c r="C1020" s="14"/>
      <c r="D1020" s="4"/>
      <c r="E1020" s="4"/>
      <c r="F1020" s="14"/>
      <c r="G1020" s="4"/>
      <c r="H1020" s="4"/>
    </row>
    <row r="1021" spans="1:8" ht="14.25">
      <c r="A1021" s="4"/>
      <c r="B1021" s="4"/>
      <c r="C1021" s="14"/>
      <c r="D1021" s="4"/>
      <c r="E1021" s="4"/>
      <c r="F1021" s="14"/>
      <c r="G1021" s="4"/>
      <c r="H1021" s="4"/>
    </row>
    <row r="1022" spans="1:8" ht="14.25">
      <c r="A1022" s="4"/>
      <c r="B1022" s="4"/>
      <c r="C1022" s="14"/>
      <c r="D1022" s="4"/>
      <c r="E1022" s="4"/>
      <c r="F1022" s="14"/>
      <c r="G1022" s="4"/>
      <c r="H1022" s="4"/>
    </row>
    <row r="1023" spans="1:8" ht="14.25">
      <c r="A1023" s="4"/>
      <c r="B1023" s="4"/>
      <c r="C1023" s="14"/>
      <c r="D1023" s="4"/>
      <c r="E1023" s="4"/>
      <c r="F1023" s="14"/>
      <c r="G1023" s="4"/>
      <c r="H1023" s="4"/>
    </row>
    <row r="1024" spans="1:8" ht="14.25">
      <c r="A1024" s="4"/>
      <c r="B1024" s="4"/>
      <c r="C1024" s="14"/>
      <c r="D1024" s="4"/>
      <c r="E1024" s="4"/>
      <c r="F1024" s="14"/>
      <c r="G1024" s="4"/>
      <c r="H1024" s="4"/>
    </row>
    <row r="1025" spans="1:8" ht="14.25">
      <c r="A1025" s="4"/>
      <c r="B1025" s="4"/>
      <c r="C1025" s="14"/>
      <c r="D1025" s="4"/>
      <c r="E1025" s="4"/>
      <c r="F1025" s="14"/>
      <c r="G1025" s="4"/>
      <c r="H1025" s="4"/>
    </row>
    <row r="1026" spans="1:8" ht="14.25">
      <c r="A1026" s="4"/>
      <c r="B1026" s="4"/>
      <c r="C1026" s="14"/>
      <c r="D1026" s="4"/>
      <c r="E1026" s="4"/>
      <c r="F1026" s="14"/>
      <c r="G1026" s="4"/>
      <c r="H1026" s="4"/>
    </row>
    <row r="1027" spans="1:8" ht="14.25">
      <c r="A1027" s="4"/>
      <c r="B1027" s="4"/>
      <c r="C1027" s="14"/>
      <c r="D1027" s="4"/>
      <c r="E1027" s="4"/>
      <c r="F1027" s="14"/>
      <c r="G1027" s="4"/>
      <c r="H1027" s="4"/>
    </row>
    <row r="1028" spans="1:8" ht="14.25">
      <c r="A1028" s="4"/>
      <c r="B1028" s="4"/>
      <c r="C1028" s="14"/>
      <c r="D1028" s="4"/>
      <c r="E1028" s="4"/>
      <c r="F1028" s="14"/>
      <c r="G1028" s="4"/>
      <c r="H1028" s="4"/>
    </row>
    <row r="1029" spans="1:8" ht="14.25">
      <c r="A1029" s="4"/>
      <c r="B1029" s="4"/>
      <c r="C1029" s="14"/>
      <c r="D1029" s="4"/>
      <c r="E1029" s="4"/>
      <c r="F1029" s="14"/>
      <c r="G1029" s="4"/>
      <c r="H1029" s="4"/>
    </row>
    <row r="1030" spans="1:8" ht="14.25">
      <c r="A1030" s="4"/>
      <c r="B1030" s="4"/>
      <c r="C1030" s="14"/>
      <c r="D1030" s="4"/>
      <c r="E1030" s="4"/>
      <c r="F1030" s="14"/>
      <c r="G1030" s="4"/>
      <c r="H1030" s="4"/>
    </row>
    <row r="1031" spans="1:8" ht="14.25">
      <c r="A1031" s="4"/>
      <c r="B1031" s="4"/>
      <c r="C1031" s="14"/>
      <c r="D1031" s="4"/>
      <c r="E1031" s="4"/>
      <c r="F1031" s="14"/>
      <c r="G1031" s="4"/>
      <c r="H1031" s="4"/>
    </row>
    <row r="1032" spans="1:8" ht="14.25">
      <c r="A1032" s="4"/>
      <c r="B1032" s="4"/>
      <c r="C1032" s="14"/>
      <c r="D1032" s="4"/>
      <c r="E1032" s="4"/>
      <c r="F1032" s="14"/>
      <c r="G1032" s="4"/>
      <c r="H1032" s="4"/>
    </row>
    <row r="1033" spans="1:8" ht="14.25">
      <c r="A1033" s="4"/>
      <c r="B1033" s="4"/>
      <c r="C1033" s="14"/>
      <c r="D1033" s="4"/>
      <c r="E1033" s="4"/>
      <c r="F1033" s="14"/>
      <c r="G1033" s="4"/>
      <c r="H1033" s="4"/>
    </row>
    <row r="1034" spans="1:8" ht="14.25">
      <c r="A1034" s="4"/>
      <c r="B1034" s="4"/>
      <c r="C1034" s="14"/>
      <c r="D1034" s="4"/>
      <c r="E1034" s="4"/>
      <c r="F1034" s="14"/>
      <c r="G1034" s="4"/>
      <c r="H1034" s="4"/>
    </row>
    <row r="1035" spans="1:8" ht="14.25">
      <c r="A1035" s="4"/>
      <c r="B1035" s="4"/>
      <c r="C1035" s="14"/>
      <c r="D1035" s="4"/>
      <c r="E1035" s="4"/>
      <c r="F1035" s="14"/>
      <c r="G1035" s="4"/>
      <c r="H1035" s="4"/>
    </row>
    <row r="1036" spans="1:8" ht="14.25">
      <c r="A1036" s="4"/>
      <c r="B1036" s="4"/>
      <c r="C1036" s="14"/>
      <c r="D1036" s="4"/>
      <c r="E1036" s="4"/>
      <c r="F1036" s="14"/>
      <c r="G1036" s="4"/>
      <c r="H1036" s="4"/>
    </row>
    <row r="1037" spans="1:8" ht="14.25">
      <c r="A1037" s="4"/>
      <c r="B1037" s="4"/>
      <c r="C1037" s="14"/>
      <c r="D1037" s="4"/>
      <c r="E1037" s="4"/>
      <c r="F1037" s="14"/>
      <c r="G1037" s="4"/>
      <c r="H1037" s="4"/>
    </row>
    <row r="1038" spans="1:8" ht="14.25">
      <c r="A1038" s="4"/>
      <c r="B1038" s="4"/>
      <c r="C1038" s="14"/>
      <c r="D1038" s="4"/>
      <c r="E1038" s="4"/>
      <c r="F1038" s="14"/>
      <c r="G1038" s="4"/>
      <c r="H1038" s="4"/>
    </row>
    <row r="1039" spans="1:8" ht="14.25">
      <c r="A1039" s="4"/>
      <c r="B1039" s="4"/>
      <c r="C1039" s="14"/>
      <c r="D1039" s="4"/>
      <c r="E1039" s="4"/>
      <c r="F1039" s="14"/>
      <c r="G1039" s="4"/>
      <c r="H1039" s="4"/>
    </row>
    <row r="1040" spans="1:8" ht="14.25">
      <c r="A1040" s="4"/>
      <c r="B1040" s="4"/>
      <c r="C1040" s="14"/>
      <c r="D1040" s="4"/>
      <c r="E1040" s="4"/>
      <c r="F1040" s="14"/>
      <c r="G1040" s="4"/>
      <c r="H1040" s="4"/>
    </row>
    <row r="1041" spans="1:8" ht="14.25">
      <c r="A1041" s="4"/>
      <c r="B1041" s="4"/>
      <c r="C1041" s="14"/>
      <c r="D1041" s="4"/>
      <c r="E1041" s="4"/>
      <c r="F1041" s="14"/>
      <c r="G1041" s="4"/>
      <c r="H1041" s="4"/>
    </row>
    <row r="1042" spans="1:8" ht="14.25">
      <c r="A1042" s="4"/>
      <c r="B1042" s="4"/>
      <c r="C1042" s="14"/>
      <c r="D1042" s="4"/>
      <c r="E1042" s="4"/>
      <c r="F1042" s="14"/>
      <c r="G1042" s="4"/>
      <c r="H1042" s="4"/>
    </row>
    <row r="1043" spans="1:8" ht="14.25">
      <c r="A1043" s="4"/>
      <c r="B1043" s="4"/>
      <c r="C1043" s="14"/>
      <c r="D1043" s="4"/>
      <c r="E1043" s="4"/>
      <c r="F1043" s="14"/>
      <c r="G1043" s="4"/>
      <c r="H1043" s="4"/>
    </row>
    <row r="1044" spans="1:8" ht="14.25">
      <c r="A1044" s="4"/>
      <c r="B1044" s="4"/>
      <c r="C1044" s="14"/>
      <c r="D1044" s="4"/>
      <c r="E1044" s="4"/>
      <c r="F1044" s="14"/>
      <c r="G1044" s="4"/>
      <c r="H1044" s="4"/>
    </row>
    <row r="1045" spans="1:8" ht="14.25">
      <c r="A1045" s="4"/>
      <c r="B1045" s="4"/>
      <c r="C1045" s="14"/>
      <c r="D1045" s="4"/>
      <c r="E1045" s="4"/>
      <c r="F1045" s="14"/>
      <c r="G1045" s="4"/>
      <c r="H1045" s="4"/>
    </row>
    <row r="1046" spans="1:8" ht="14.25">
      <c r="A1046" s="4"/>
      <c r="B1046" s="4"/>
      <c r="C1046" s="14"/>
      <c r="D1046" s="4"/>
      <c r="E1046" s="4"/>
      <c r="F1046" s="14"/>
      <c r="G1046" s="4"/>
      <c r="H1046" s="4"/>
    </row>
    <row r="1047" spans="1:8" ht="14.25">
      <c r="A1047" s="4"/>
      <c r="B1047" s="4"/>
      <c r="C1047" s="14"/>
      <c r="D1047" s="4"/>
      <c r="E1047" s="4"/>
      <c r="F1047" s="14"/>
      <c r="G1047" s="4"/>
      <c r="H1047" s="4"/>
    </row>
    <row r="1048" spans="1:8" ht="14.25">
      <c r="A1048" s="4"/>
      <c r="B1048" s="4"/>
      <c r="C1048" s="14"/>
      <c r="D1048" s="4"/>
      <c r="E1048" s="4"/>
      <c r="F1048" s="14"/>
      <c r="G1048" s="4"/>
      <c r="H1048" s="4"/>
    </row>
    <row r="1049" spans="1:8" ht="14.25">
      <c r="A1049" s="4"/>
      <c r="B1049" s="4"/>
      <c r="C1049" s="14"/>
      <c r="D1049" s="4"/>
      <c r="E1049" s="4"/>
      <c r="F1049" s="14"/>
      <c r="G1049" s="4"/>
      <c r="H1049" s="4"/>
    </row>
    <row r="1050" spans="1:8" ht="14.25">
      <c r="A1050" s="4"/>
      <c r="B1050" s="4"/>
      <c r="C1050" s="14"/>
      <c r="D1050" s="4"/>
      <c r="E1050" s="4"/>
      <c r="F1050" s="14"/>
      <c r="G1050" s="4"/>
      <c r="H1050" s="4"/>
    </row>
    <row r="1051" spans="1:8" ht="14.25">
      <c r="A1051" s="4"/>
      <c r="B1051" s="4"/>
      <c r="C1051" s="14"/>
      <c r="D1051" s="4"/>
      <c r="E1051" s="4"/>
      <c r="F1051" s="14"/>
      <c r="G1051" s="4"/>
      <c r="H1051" s="4"/>
    </row>
    <row r="1052" spans="1:8" ht="14.25">
      <c r="A1052" s="4"/>
      <c r="B1052" s="4"/>
      <c r="C1052" s="14"/>
      <c r="D1052" s="4"/>
      <c r="E1052" s="4"/>
      <c r="F1052" s="14"/>
      <c r="G1052" s="4"/>
      <c r="H1052" s="4"/>
    </row>
    <row r="1053" spans="1:8" ht="14.25">
      <c r="A1053" s="4"/>
      <c r="B1053" s="4"/>
      <c r="C1053" s="14"/>
      <c r="D1053" s="4"/>
      <c r="E1053" s="4"/>
      <c r="F1053" s="14"/>
      <c r="G1053" s="4"/>
      <c r="H1053" s="4"/>
    </row>
    <row r="1054" spans="1:8" ht="14.25">
      <c r="A1054" s="4"/>
      <c r="B1054" s="4"/>
      <c r="C1054" s="14"/>
      <c r="D1054" s="4"/>
      <c r="E1054" s="4"/>
      <c r="F1054" s="14"/>
      <c r="G1054" s="4"/>
      <c r="H1054" s="4"/>
    </row>
    <row r="1055" spans="1:8" ht="14.25">
      <c r="A1055" s="4"/>
      <c r="B1055" s="4"/>
      <c r="C1055" s="14"/>
      <c r="D1055" s="4"/>
      <c r="E1055" s="4"/>
      <c r="F1055" s="14"/>
      <c r="G1055" s="4"/>
      <c r="H1055" s="4"/>
    </row>
    <row r="1056" spans="1:8" ht="14.25">
      <c r="A1056" s="4"/>
      <c r="B1056" s="4"/>
      <c r="C1056" s="14"/>
      <c r="D1056" s="4"/>
      <c r="E1056" s="4"/>
      <c r="F1056" s="14"/>
      <c r="G1056" s="4"/>
      <c r="H1056" s="4"/>
    </row>
    <row r="1057" spans="1:8" ht="14.25">
      <c r="A1057" s="4"/>
      <c r="B1057" s="4"/>
      <c r="C1057" s="14"/>
      <c r="D1057" s="4"/>
      <c r="E1057" s="4"/>
      <c r="F1057" s="14"/>
      <c r="G1057" s="4"/>
      <c r="H1057" s="4"/>
    </row>
    <row r="1058" spans="1:8" ht="14.25">
      <c r="A1058" s="4"/>
      <c r="B1058" s="4"/>
      <c r="C1058" s="14"/>
      <c r="D1058" s="4"/>
      <c r="E1058" s="4"/>
      <c r="F1058" s="14"/>
      <c r="G1058" s="4"/>
      <c r="H1058" s="4"/>
    </row>
    <row r="1059" spans="1:8" ht="14.25">
      <c r="A1059" s="4"/>
      <c r="B1059" s="4"/>
      <c r="C1059" s="14"/>
      <c r="D1059" s="4"/>
      <c r="E1059" s="4"/>
      <c r="F1059" s="14"/>
      <c r="G1059" s="4"/>
      <c r="H1059" s="4"/>
    </row>
    <row r="1060" spans="1:8" ht="14.25">
      <c r="A1060" s="4"/>
      <c r="B1060" s="4"/>
      <c r="C1060" s="14"/>
      <c r="D1060" s="4"/>
      <c r="E1060" s="4"/>
      <c r="F1060" s="14"/>
      <c r="G1060" s="4"/>
      <c r="H1060" s="4"/>
    </row>
    <row r="1061" spans="1:8" ht="14.25">
      <c r="A1061" s="4"/>
      <c r="B1061" s="4"/>
      <c r="C1061" s="14"/>
      <c r="D1061" s="4"/>
      <c r="E1061" s="4"/>
      <c r="F1061" s="14"/>
      <c r="G1061" s="4"/>
      <c r="H1061" s="4"/>
    </row>
    <row r="1062" spans="1:8" ht="14.25">
      <c r="A1062" s="4"/>
      <c r="B1062" s="4"/>
      <c r="C1062" s="14"/>
      <c r="D1062" s="4"/>
      <c r="E1062" s="4"/>
      <c r="F1062" s="14"/>
      <c r="G1062" s="4"/>
      <c r="H1062" s="4"/>
    </row>
    <row r="1063" spans="1:8" ht="14.25">
      <c r="A1063" s="4"/>
      <c r="B1063" s="4"/>
      <c r="C1063" s="14"/>
      <c r="D1063" s="4"/>
      <c r="E1063" s="4"/>
      <c r="F1063" s="14"/>
      <c r="G1063" s="4"/>
      <c r="H1063" s="4"/>
    </row>
    <row r="1064" spans="1:8" ht="14.25">
      <c r="A1064" s="4"/>
      <c r="B1064" s="4"/>
      <c r="C1064" s="14"/>
      <c r="D1064" s="4"/>
      <c r="E1064" s="4"/>
      <c r="F1064" s="14"/>
      <c r="G1064" s="4"/>
      <c r="H1064" s="4"/>
    </row>
    <row r="1065" spans="1:8" ht="14.25">
      <c r="A1065" s="4"/>
      <c r="B1065" s="4"/>
      <c r="C1065" s="14"/>
      <c r="D1065" s="4"/>
      <c r="E1065" s="4"/>
      <c r="F1065" s="14"/>
      <c r="G1065" s="4"/>
      <c r="H1065" s="4"/>
    </row>
    <row r="1066" spans="1:8" ht="14.25">
      <c r="A1066" s="4"/>
      <c r="B1066" s="4"/>
      <c r="C1066" s="14"/>
      <c r="D1066" s="4"/>
      <c r="E1066" s="4"/>
      <c r="F1066" s="14"/>
      <c r="G1066" s="4"/>
      <c r="H1066" s="4"/>
    </row>
    <row r="1067" spans="1:8" ht="14.25">
      <c r="A1067" s="4"/>
      <c r="B1067" s="4"/>
      <c r="C1067" s="14"/>
      <c r="D1067" s="4"/>
      <c r="E1067" s="4"/>
      <c r="F1067" s="14"/>
      <c r="G1067" s="4"/>
      <c r="H1067" s="4"/>
    </row>
    <row r="1068" spans="1:8" ht="14.25">
      <c r="A1068" s="4"/>
      <c r="B1068" s="4"/>
      <c r="C1068" s="14"/>
      <c r="D1068" s="4"/>
      <c r="E1068" s="4"/>
      <c r="F1068" s="14"/>
      <c r="G1068" s="4"/>
      <c r="H1068" s="4"/>
    </row>
    <row r="1069" spans="1:8" ht="14.25">
      <c r="A1069" s="4"/>
      <c r="B1069" s="4"/>
      <c r="C1069" s="14"/>
      <c r="D1069" s="4"/>
      <c r="E1069" s="4"/>
      <c r="F1069" s="14"/>
      <c r="G1069" s="4"/>
      <c r="H1069" s="4"/>
    </row>
    <row r="1070" spans="1:8" ht="14.25">
      <c r="A1070" s="4"/>
      <c r="B1070" s="4"/>
      <c r="C1070" s="14"/>
      <c r="D1070" s="4"/>
      <c r="E1070" s="4"/>
      <c r="F1070" s="14"/>
      <c r="G1070" s="4"/>
      <c r="H1070" s="4"/>
    </row>
    <row r="1071" spans="1:8" ht="14.25">
      <c r="A1071" s="4"/>
      <c r="B1071" s="4"/>
      <c r="C1071" s="14"/>
      <c r="D1071" s="4"/>
      <c r="E1071" s="4"/>
      <c r="F1071" s="14"/>
      <c r="G1071" s="4"/>
      <c r="H1071" s="4"/>
    </row>
    <row r="1072" spans="1:8" ht="14.25">
      <c r="A1072" s="4"/>
      <c r="B1072" s="4"/>
      <c r="C1072" s="14"/>
      <c r="D1072" s="4"/>
      <c r="E1072" s="4"/>
      <c r="F1072" s="14"/>
      <c r="G1072" s="4"/>
      <c r="H1072" s="4"/>
    </row>
    <row r="1073" spans="1:8" ht="14.25">
      <c r="A1073" s="4"/>
      <c r="B1073" s="4"/>
      <c r="C1073" s="14"/>
      <c r="D1073" s="4"/>
      <c r="E1073" s="4"/>
      <c r="F1073" s="14"/>
      <c r="G1073" s="4"/>
      <c r="H1073" s="4"/>
    </row>
    <row r="1074" spans="1:8" ht="14.25">
      <c r="A1074" s="4"/>
      <c r="B1074" s="4"/>
      <c r="C1074" s="14"/>
      <c r="D1074" s="4"/>
      <c r="E1074" s="4"/>
      <c r="F1074" s="14"/>
      <c r="G1074" s="4"/>
      <c r="H1074" s="4"/>
    </row>
    <row r="1075" spans="1:8" ht="14.25">
      <c r="A1075" s="4"/>
      <c r="B1075" s="4"/>
      <c r="C1075" s="14"/>
      <c r="D1075" s="4"/>
      <c r="E1075" s="4"/>
      <c r="F1075" s="14"/>
      <c r="G1075" s="4"/>
      <c r="H1075" s="4"/>
    </row>
    <row r="1076" spans="1:8" ht="14.25">
      <c r="A1076" s="4"/>
      <c r="B1076" s="4"/>
      <c r="C1076" s="14"/>
      <c r="D1076" s="4"/>
      <c r="E1076" s="4"/>
      <c r="F1076" s="14"/>
      <c r="G1076" s="4"/>
      <c r="H1076" s="4"/>
    </row>
    <row r="1077" spans="1:8" ht="14.25">
      <c r="A1077" s="4"/>
      <c r="B1077" s="4"/>
      <c r="C1077" s="14"/>
      <c r="D1077" s="4"/>
      <c r="E1077" s="4"/>
      <c r="F1077" s="14"/>
      <c r="G1077" s="4"/>
      <c r="H1077" s="4"/>
    </row>
    <row r="1078" spans="1:8" ht="14.25">
      <c r="A1078" s="4"/>
      <c r="B1078" s="4"/>
      <c r="C1078" s="14"/>
      <c r="D1078" s="4"/>
      <c r="E1078" s="4"/>
      <c r="F1078" s="14"/>
      <c r="G1078" s="4"/>
      <c r="H1078" s="4"/>
    </row>
    <row r="1079" spans="1:8" ht="14.25">
      <c r="A1079" s="4"/>
      <c r="B1079" s="4"/>
      <c r="C1079" s="14"/>
      <c r="D1079" s="4"/>
      <c r="E1079" s="4"/>
      <c r="F1079" s="14"/>
      <c r="G1079" s="4"/>
      <c r="H1079" s="4"/>
    </row>
    <row r="1080" spans="1:8" ht="14.25">
      <c r="A1080" s="4"/>
      <c r="B1080" s="4"/>
      <c r="C1080" s="14"/>
      <c r="D1080" s="4"/>
      <c r="E1080" s="4"/>
      <c r="F1080" s="14"/>
      <c r="G1080" s="4"/>
      <c r="H1080" s="4"/>
    </row>
    <row r="1081" spans="1:8" ht="14.25">
      <c r="A1081" s="4"/>
      <c r="B1081" s="4"/>
      <c r="C1081" s="14"/>
      <c r="D1081" s="4"/>
      <c r="E1081" s="4"/>
      <c r="F1081" s="14"/>
      <c r="G1081" s="4"/>
      <c r="H1081" s="4"/>
    </row>
    <row r="1082" spans="1:8" ht="14.25">
      <c r="A1082" s="4"/>
      <c r="B1082" s="4"/>
      <c r="C1082" s="14"/>
      <c r="D1082" s="4"/>
      <c r="E1082" s="4"/>
      <c r="F1082" s="14"/>
      <c r="G1082" s="4"/>
      <c r="H1082" s="4"/>
    </row>
    <row r="1083" spans="1:8" ht="14.25">
      <c r="A1083" s="4"/>
      <c r="B1083" s="4"/>
      <c r="C1083" s="14"/>
      <c r="D1083" s="4"/>
      <c r="E1083" s="4"/>
      <c r="F1083" s="14"/>
      <c r="G1083" s="4"/>
      <c r="H1083" s="4"/>
    </row>
    <row r="1084" spans="1:8" ht="14.25">
      <c r="A1084" s="4"/>
      <c r="B1084" s="4"/>
      <c r="C1084" s="14"/>
      <c r="D1084" s="4"/>
      <c r="E1084" s="4"/>
      <c r="F1084" s="14"/>
      <c r="G1084" s="4"/>
      <c r="H1084" s="4"/>
    </row>
    <row r="1085" spans="1:8" ht="14.25">
      <c r="A1085" s="4"/>
      <c r="B1085" s="4"/>
      <c r="C1085" s="14"/>
      <c r="D1085" s="4"/>
      <c r="E1085" s="4"/>
      <c r="F1085" s="14"/>
      <c r="G1085" s="4"/>
      <c r="H1085" s="4"/>
    </row>
    <row r="1086" spans="1:8" ht="14.25">
      <c r="A1086" s="4"/>
      <c r="B1086" s="4"/>
      <c r="C1086" s="14"/>
      <c r="D1086" s="4"/>
      <c r="E1086" s="4"/>
      <c r="F1086" s="14"/>
      <c r="G1086" s="4"/>
      <c r="H1086" s="4"/>
    </row>
    <row r="1087" spans="1:8" ht="14.25">
      <c r="A1087" s="4"/>
      <c r="B1087" s="4"/>
      <c r="C1087" s="14"/>
      <c r="D1087" s="4"/>
      <c r="E1087" s="4"/>
      <c r="F1087" s="14"/>
      <c r="G1087" s="4"/>
      <c r="H1087" s="4"/>
    </row>
    <row r="1088" spans="1:8" ht="14.25">
      <c r="A1088" s="4"/>
      <c r="B1088" s="4"/>
      <c r="C1088" s="14"/>
      <c r="D1088" s="4"/>
      <c r="E1088" s="4"/>
      <c r="F1088" s="14"/>
      <c r="G1088" s="4"/>
      <c r="H1088" s="4"/>
    </row>
    <row r="1089" spans="1:8" ht="14.25">
      <c r="A1089" s="4"/>
      <c r="B1089" s="4"/>
      <c r="C1089" s="14"/>
      <c r="D1089" s="4"/>
      <c r="E1089" s="4"/>
      <c r="F1089" s="14"/>
      <c r="G1089" s="4"/>
      <c r="H1089" s="4"/>
    </row>
    <row r="1090" spans="1:8" ht="14.25">
      <c r="A1090" s="4"/>
      <c r="B1090" s="4"/>
      <c r="C1090" s="14"/>
      <c r="D1090" s="4"/>
      <c r="E1090" s="4"/>
      <c r="F1090" s="14"/>
      <c r="G1090" s="4"/>
      <c r="H1090" s="4"/>
    </row>
    <row r="1091" spans="1:8" ht="14.25">
      <c r="A1091" s="4"/>
      <c r="B1091" s="4"/>
      <c r="C1091" s="14"/>
      <c r="D1091" s="4"/>
      <c r="E1091" s="4"/>
      <c r="F1091" s="14"/>
      <c r="G1091" s="4"/>
      <c r="H1091" s="4"/>
    </row>
    <row r="1092" spans="1:8" ht="14.25">
      <c r="A1092" s="4"/>
      <c r="B1092" s="4"/>
      <c r="C1092" s="14"/>
      <c r="D1092" s="4"/>
      <c r="E1092" s="4"/>
      <c r="F1092" s="14"/>
      <c r="G1092" s="4"/>
      <c r="H1092" s="4"/>
    </row>
    <row r="1093" spans="1:8" ht="14.25">
      <c r="A1093" s="4"/>
      <c r="B1093" s="4"/>
      <c r="C1093" s="14"/>
      <c r="D1093" s="4"/>
      <c r="E1093" s="4"/>
      <c r="F1093" s="14"/>
      <c r="G1093" s="4"/>
      <c r="H1093" s="4"/>
    </row>
    <row r="1094" spans="1:8" ht="14.25">
      <c r="A1094" s="4"/>
      <c r="B1094" s="4"/>
      <c r="C1094" s="14"/>
      <c r="D1094" s="4"/>
      <c r="E1094" s="4"/>
      <c r="F1094" s="14"/>
      <c r="G1094" s="4"/>
      <c r="H1094" s="4"/>
    </row>
    <row r="1095" spans="1:8" ht="14.25">
      <c r="A1095" s="4"/>
      <c r="B1095" s="4"/>
      <c r="C1095" s="14"/>
      <c r="D1095" s="4"/>
      <c r="E1095" s="4"/>
      <c r="F1095" s="14"/>
      <c r="G1095" s="4"/>
      <c r="H1095" s="4"/>
    </row>
    <row r="1096" spans="1:8" ht="14.25">
      <c r="A1096" s="4"/>
      <c r="B1096" s="4"/>
      <c r="C1096" s="14"/>
      <c r="D1096" s="4"/>
      <c r="E1096" s="4"/>
      <c r="F1096" s="14"/>
      <c r="G1096" s="4"/>
      <c r="H1096" s="4"/>
    </row>
    <row r="1097" spans="1:8" ht="14.25">
      <c r="A1097" s="4"/>
      <c r="B1097" s="4"/>
      <c r="C1097" s="14"/>
      <c r="D1097" s="4"/>
      <c r="E1097" s="4"/>
      <c r="F1097" s="14"/>
      <c r="G1097" s="4"/>
      <c r="H1097" s="4"/>
    </row>
    <row r="1098" spans="1:8" ht="14.25">
      <c r="A1098" s="4"/>
      <c r="B1098" s="4"/>
      <c r="C1098" s="14"/>
      <c r="D1098" s="4"/>
      <c r="E1098" s="4"/>
      <c r="F1098" s="14"/>
      <c r="G1098" s="4"/>
      <c r="H1098" s="4"/>
    </row>
    <row r="1099" spans="1:8" ht="14.25">
      <c r="A1099" s="4"/>
      <c r="B1099" s="4"/>
      <c r="C1099" s="14"/>
      <c r="D1099" s="4"/>
      <c r="E1099" s="4"/>
      <c r="F1099" s="14"/>
      <c r="G1099" s="4"/>
      <c r="H1099" s="4"/>
    </row>
    <row r="1100" spans="1:8" ht="14.25">
      <c r="A1100" s="4"/>
      <c r="B1100" s="4"/>
      <c r="C1100" s="14"/>
      <c r="D1100" s="4"/>
      <c r="E1100" s="4"/>
      <c r="F1100" s="14"/>
      <c r="G1100" s="4"/>
      <c r="H1100" s="4"/>
    </row>
    <row r="1101" spans="1:8" ht="14.25">
      <c r="A1101" s="4"/>
      <c r="B1101" s="4"/>
      <c r="C1101" s="14"/>
      <c r="D1101" s="4"/>
      <c r="E1101" s="4"/>
      <c r="F1101" s="14"/>
      <c r="G1101" s="4"/>
      <c r="H1101" s="4"/>
    </row>
    <row r="1102" spans="1:8" ht="14.25">
      <c r="A1102" s="4"/>
      <c r="B1102" s="4"/>
      <c r="C1102" s="14"/>
      <c r="D1102" s="4"/>
      <c r="E1102" s="4"/>
      <c r="F1102" s="14"/>
      <c r="G1102" s="4"/>
      <c r="H1102" s="4"/>
    </row>
    <row r="1103" spans="1:8" ht="14.25">
      <c r="A1103" s="4"/>
      <c r="B1103" s="4"/>
      <c r="C1103" s="14"/>
      <c r="D1103" s="4"/>
      <c r="E1103" s="4"/>
      <c r="F1103" s="14"/>
      <c r="G1103" s="4"/>
      <c r="H1103" s="4"/>
    </row>
    <row r="1104" spans="1:8" ht="14.25">
      <c r="A1104" s="4"/>
      <c r="B1104" s="4"/>
      <c r="C1104" s="14"/>
      <c r="D1104" s="4"/>
      <c r="E1104" s="4"/>
      <c r="F1104" s="14"/>
      <c r="G1104" s="4"/>
      <c r="H1104" s="4"/>
    </row>
    <row r="1105" spans="1:8" ht="14.25">
      <c r="A1105" s="4"/>
      <c r="B1105" s="4"/>
      <c r="C1105" s="14"/>
      <c r="D1105" s="4"/>
      <c r="E1105" s="4"/>
      <c r="F1105" s="14"/>
      <c r="G1105" s="4"/>
      <c r="H1105" s="4"/>
    </row>
    <row r="1106" spans="1:8" ht="14.25">
      <c r="A1106" s="4"/>
      <c r="B1106" s="4"/>
      <c r="C1106" s="14"/>
      <c r="D1106" s="4"/>
      <c r="E1106" s="4"/>
      <c r="F1106" s="14"/>
      <c r="G1106" s="4"/>
      <c r="H1106" s="4"/>
    </row>
    <row r="1107" spans="1:8" ht="14.25">
      <c r="A1107" s="4"/>
      <c r="B1107" s="4"/>
      <c r="C1107" s="14"/>
      <c r="D1107" s="4"/>
      <c r="E1107" s="4"/>
      <c r="F1107" s="14"/>
      <c r="G1107" s="4"/>
      <c r="H1107" s="4"/>
    </row>
    <row r="1108" spans="1:8" ht="14.25">
      <c r="A1108" s="4"/>
      <c r="B1108" s="4"/>
      <c r="C1108" s="14"/>
      <c r="D1108" s="4"/>
      <c r="E1108" s="4"/>
      <c r="F1108" s="14"/>
      <c r="G1108" s="4"/>
      <c r="H1108" s="4"/>
    </row>
    <row r="1109" spans="1:8" ht="14.25">
      <c r="A1109" s="4"/>
      <c r="B1109" s="4"/>
      <c r="C1109" s="14"/>
      <c r="D1109" s="4"/>
      <c r="E1109" s="4"/>
      <c r="F1109" s="14"/>
      <c r="G1109" s="4"/>
      <c r="H1109" s="4"/>
    </row>
    <row r="1110" spans="1:8" ht="14.25">
      <c r="A1110" s="4"/>
      <c r="B1110" s="4"/>
      <c r="C1110" s="14"/>
      <c r="D1110" s="4"/>
      <c r="E1110" s="4"/>
      <c r="F1110" s="14"/>
      <c r="G1110" s="4"/>
      <c r="H1110" s="4"/>
    </row>
    <row r="1111" spans="1:8" ht="14.25">
      <c r="A1111" s="4"/>
      <c r="B1111" s="4"/>
      <c r="C1111" s="14"/>
      <c r="D1111" s="4"/>
      <c r="E1111" s="4"/>
      <c r="F1111" s="14"/>
      <c r="G1111" s="4"/>
      <c r="H1111" s="4"/>
    </row>
    <row r="1112" spans="1:8" ht="14.25">
      <c r="A1112" s="4"/>
      <c r="B1112" s="4"/>
      <c r="C1112" s="14"/>
      <c r="D1112" s="4"/>
      <c r="E1112" s="4"/>
      <c r="F1112" s="14"/>
      <c r="G1112" s="4"/>
      <c r="H1112" s="4"/>
    </row>
    <row r="1113" spans="1:8" ht="14.25">
      <c r="A1113" s="4"/>
      <c r="B1113" s="4"/>
      <c r="C1113" s="14"/>
      <c r="D1113" s="4"/>
      <c r="E1113" s="4"/>
      <c r="F1113" s="14"/>
      <c r="G1113" s="4"/>
      <c r="H1113" s="4"/>
    </row>
    <row r="1114" spans="1:8" ht="14.25">
      <c r="A1114" s="4"/>
      <c r="B1114" s="4"/>
      <c r="C1114" s="14"/>
      <c r="D1114" s="4"/>
      <c r="E1114" s="4"/>
      <c r="F1114" s="14"/>
      <c r="G1114" s="4"/>
      <c r="H1114" s="4"/>
    </row>
    <row r="1115" spans="1:8" ht="14.25">
      <c r="A1115" s="4"/>
      <c r="B1115" s="4"/>
      <c r="C1115" s="14"/>
      <c r="D1115" s="4"/>
      <c r="E1115" s="4"/>
      <c r="F1115" s="14"/>
      <c r="G1115" s="4"/>
      <c r="H1115" s="4"/>
    </row>
    <row r="1116" spans="1:8" ht="14.25">
      <c r="A1116" s="4"/>
      <c r="B1116" s="4"/>
      <c r="C1116" s="14"/>
      <c r="D1116" s="4"/>
      <c r="E1116" s="4"/>
      <c r="F1116" s="14"/>
      <c r="G1116" s="4"/>
      <c r="H1116" s="4"/>
    </row>
    <row r="1117" spans="1:8" ht="14.25">
      <c r="A1117" s="4"/>
      <c r="B1117" s="4"/>
      <c r="C1117" s="14"/>
      <c r="D1117" s="4"/>
      <c r="E1117" s="4"/>
      <c r="F1117" s="14"/>
      <c r="G1117" s="4"/>
      <c r="H1117" s="4"/>
    </row>
    <row r="1118" spans="1:8" ht="14.25">
      <c r="A1118" s="4"/>
      <c r="B1118" s="4"/>
      <c r="C1118" s="14"/>
      <c r="D1118" s="4"/>
      <c r="E1118" s="4"/>
      <c r="F1118" s="14"/>
      <c r="G1118" s="4"/>
      <c r="H1118" s="4"/>
    </row>
    <row r="1119" spans="1:8" ht="14.25">
      <c r="A1119" s="4"/>
      <c r="B1119" s="4"/>
      <c r="C1119" s="14"/>
      <c r="D1119" s="4"/>
      <c r="E1119" s="4"/>
      <c r="F1119" s="14"/>
      <c r="G1119" s="4"/>
      <c r="H1119" s="4"/>
    </row>
    <row r="1120" spans="1:8" ht="14.25">
      <c r="A1120" s="4"/>
      <c r="B1120" s="4"/>
      <c r="C1120" s="14"/>
      <c r="D1120" s="4"/>
      <c r="E1120" s="4"/>
      <c r="F1120" s="14"/>
      <c r="G1120" s="4"/>
      <c r="H1120" s="4"/>
    </row>
    <row r="1121" spans="1:8" ht="14.25">
      <c r="A1121" s="4"/>
      <c r="B1121" s="4"/>
      <c r="C1121" s="14"/>
      <c r="D1121" s="4"/>
      <c r="E1121" s="4"/>
      <c r="F1121" s="14"/>
      <c r="G1121" s="4"/>
      <c r="H1121" s="4"/>
    </row>
    <row r="1122" spans="1:8" ht="14.25">
      <c r="A1122" s="4"/>
      <c r="B1122" s="4"/>
      <c r="C1122" s="14"/>
      <c r="D1122" s="4"/>
      <c r="E1122" s="4"/>
      <c r="F1122" s="14"/>
      <c r="G1122" s="4"/>
      <c r="H1122" s="4"/>
    </row>
    <row r="1123" spans="1:8" ht="14.25">
      <c r="A1123" s="4"/>
      <c r="B1123" s="4"/>
      <c r="C1123" s="14"/>
      <c r="D1123" s="4"/>
      <c r="E1123" s="4"/>
      <c r="F1123" s="14"/>
      <c r="G1123" s="4"/>
      <c r="H1123" s="4"/>
    </row>
    <row r="1124" spans="1:8" ht="14.25">
      <c r="A1124" s="4"/>
      <c r="B1124" s="4"/>
      <c r="C1124" s="14"/>
      <c r="D1124" s="4"/>
      <c r="E1124" s="4"/>
      <c r="F1124" s="14"/>
      <c r="G1124" s="4"/>
      <c r="H1124" s="4"/>
    </row>
    <row r="1125" spans="1:8" ht="14.25">
      <c r="A1125" s="4"/>
      <c r="B1125" s="4"/>
      <c r="C1125" s="14"/>
      <c r="D1125" s="4"/>
      <c r="E1125" s="4"/>
      <c r="F1125" s="14"/>
      <c r="G1125" s="4"/>
      <c r="H1125" s="4"/>
    </row>
    <row r="1126" spans="1:8" ht="14.25">
      <c r="A1126" s="4"/>
      <c r="B1126" s="4"/>
      <c r="C1126" s="14"/>
      <c r="D1126" s="4"/>
      <c r="E1126" s="4"/>
      <c r="F1126" s="14"/>
      <c r="G1126" s="4"/>
      <c r="H1126" s="4"/>
    </row>
    <row r="1127" spans="1:8" ht="14.25">
      <c r="A1127" s="4"/>
      <c r="B1127" s="4"/>
      <c r="C1127" s="14"/>
      <c r="D1127" s="4"/>
      <c r="E1127" s="4"/>
      <c r="F1127" s="14"/>
      <c r="G1127" s="4"/>
      <c r="H1127" s="4"/>
    </row>
    <row r="1128" spans="1:8" ht="14.25">
      <c r="A1128" s="4"/>
      <c r="B1128" s="4"/>
      <c r="C1128" s="14"/>
      <c r="D1128" s="4"/>
      <c r="E1128" s="4"/>
      <c r="F1128" s="14"/>
      <c r="G1128" s="4"/>
      <c r="H1128" s="4"/>
    </row>
    <row r="1129" spans="1:8" ht="14.25">
      <c r="A1129" s="4"/>
      <c r="B1129" s="4"/>
      <c r="C1129" s="14"/>
      <c r="D1129" s="4"/>
      <c r="E1129" s="4"/>
      <c r="F1129" s="14"/>
      <c r="G1129" s="4"/>
      <c r="H1129" s="4"/>
    </row>
    <row r="1130" spans="1:8" ht="14.25">
      <c r="A1130" s="4"/>
      <c r="B1130" s="4"/>
      <c r="C1130" s="14"/>
      <c r="D1130" s="4"/>
      <c r="E1130" s="4"/>
      <c r="F1130" s="14"/>
      <c r="G1130" s="4"/>
      <c r="H1130" s="4"/>
    </row>
    <row r="1131" spans="1:8" ht="14.25">
      <c r="A1131" s="4"/>
      <c r="B1131" s="4"/>
      <c r="C1131" s="14"/>
      <c r="D1131" s="4"/>
      <c r="E1131" s="4"/>
      <c r="F1131" s="14"/>
      <c r="G1131" s="4"/>
      <c r="H1131" s="4"/>
    </row>
    <row r="1132" spans="1:8" ht="14.25">
      <c r="A1132" s="4"/>
      <c r="B1132" s="4"/>
      <c r="C1132" s="14"/>
      <c r="D1132" s="4"/>
      <c r="E1132" s="4"/>
      <c r="F1132" s="14"/>
      <c r="G1132" s="4"/>
      <c r="H1132" s="4"/>
    </row>
    <row r="1133" spans="1:8" ht="14.25">
      <c r="A1133" s="4"/>
      <c r="B1133" s="4"/>
      <c r="C1133" s="14"/>
      <c r="D1133" s="4"/>
      <c r="E1133" s="4"/>
      <c r="F1133" s="14"/>
      <c r="G1133" s="4"/>
      <c r="H1133" s="4"/>
    </row>
    <row r="1134" spans="1:8" ht="14.25">
      <c r="A1134" s="4"/>
      <c r="B1134" s="4"/>
      <c r="C1134" s="14"/>
      <c r="D1134" s="4"/>
      <c r="E1134" s="4"/>
      <c r="F1134" s="14"/>
      <c r="G1134" s="4"/>
      <c r="H1134" s="4"/>
    </row>
    <row r="1135" spans="1:8" ht="14.25">
      <c r="A1135" s="4"/>
      <c r="B1135" s="4"/>
      <c r="C1135" s="14"/>
      <c r="D1135" s="4"/>
      <c r="E1135" s="4"/>
      <c r="F1135" s="14"/>
      <c r="G1135" s="4"/>
      <c r="H1135" s="4"/>
    </row>
    <row r="1136" spans="1:8" ht="14.25">
      <c r="A1136" s="4"/>
      <c r="B1136" s="4"/>
      <c r="C1136" s="14"/>
      <c r="D1136" s="4"/>
      <c r="E1136" s="4"/>
      <c r="F1136" s="14"/>
      <c r="G1136" s="4"/>
      <c r="H1136" s="4"/>
    </row>
    <row r="1137" spans="1:8" ht="14.25">
      <c r="A1137" s="4"/>
      <c r="B1137" s="4"/>
      <c r="C1137" s="14"/>
      <c r="D1137" s="4"/>
      <c r="E1137" s="4"/>
      <c r="F1137" s="14"/>
      <c r="G1137" s="4"/>
      <c r="H1137" s="4"/>
    </row>
    <row r="1138" spans="1:8" ht="14.25">
      <c r="A1138" s="4"/>
      <c r="B1138" s="4"/>
      <c r="C1138" s="14"/>
      <c r="D1138" s="4"/>
      <c r="E1138" s="4"/>
      <c r="F1138" s="14"/>
      <c r="G1138" s="4"/>
      <c r="H1138" s="4"/>
    </row>
    <row r="1139" spans="1:8" ht="14.25">
      <c r="A1139" s="4"/>
      <c r="B1139" s="4"/>
      <c r="C1139" s="14"/>
      <c r="D1139" s="4"/>
      <c r="E1139" s="4"/>
      <c r="F1139" s="14"/>
      <c r="G1139" s="4"/>
      <c r="H1139" s="4"/>
    </row>
    <row r="1140" spans="1:8" ht="14.25">
      <c r="A1140" s="4"/>
      <c r="B1140" s="4"/>
      <c r="C1140" s="14"/>
      <c r="D1140" s="4"/>
      <c r="E1140" s="4"/>
      <c r="F1140" s="14"/>
      <c r="G1140" s="4"/>
      <c r="H1140" s="4"/>
    </row>
    <row r="1141" spans="1:8" ht="14.25">
      <c r="A1141" s="4"/>
      <c r="B1141" s="4"/>
      <c r="C1141" s="14"/>
      <c r="D1141" s="4"/>
      <c r="E1141" s="4"/>
      <c r="F1141" s="14"/>
      <c r="G1141" s="4"/>
      <c r="H1141" s="4"/>
    </row>
    <row r="1142" spans="1:8" ht="14.25">
      <c r="A1142" s="4"/>
      <c r="B1142" s="4"/>
      <c r="C1142" s="14"/>
      <c r="D1142" s="4"/>
      <c r="E1142" s="4"/>
      <c r="F1142" s="14"/>
      <c r="G1142" s="4"/>
      <c r="H1142" s="4"/>
    </row>
    <row r="1143" spans="1:8" ht="14.25">
      <c r="A1143" s="4"/>
      <c r="B1143" s="4"/>
      <c r="C1143" s="14"/>
      <c r="D1143" s="4"/>
      <c r="E1143" s="4"/>
      <c r="F1143" s="14"/>
      <c r="G1143" s="4"/>
      <c r="H1143" s="4"/>
    </row>
    <row r="1144" spans="1:8" ht="14.25">
      <c r="A1144" s="4"/>
      <c r="B1144" s="4"/>
      <c r="C1144" s="14"/>
      <c r="D1144" s="4"/>
      <c r="E1144" s="4"/>
      <c r="F1144" s="14"/>
      <c r="G1144" s="4"/>
      <c r="H1144" s="4"/>
    </row>
    <row r="1145" spans="1:8" ht="14.25">
      <c r="A1145" s="4"/>
      <c r="B1145" s="4"/>
      <c r="C1145" s="14"/>
      <c r="D1145" s="4"/>
      <c r="E1145" s="4"/>
      <c r="F1145" s="14"/>
      <c r="G1145" s="4"/>
      <c r="H1145" s="4"/>
    </row>
    <row r="1146" spans="1:8" ht="14.25">
      <c r="A1146" s="4"/>
      <c r="B1146" s="4"/>
      <c r="C1146" s="14"/>
      <c r="D1146" s="4"/>
      <c r="E1146" s="4"/>
      <c r="F1146" s="14"/>
      <c r="G1146" s="4"/>
      <c r="H1146" s="4"/>
    </row>
    <row r="1147" spans="1:8" ht="14.25">
      <c r="A1147" s="4"/>
      <c r="B1147" s="4"/>
      <c r="C1147" s="14"/>
      <c r="D1147" s="4"/>
      <c r="E1147" s="4"/>
      <c r="F1147" s="14"/>
      <c r="G1147" s="4"/>
      <c r="H1147" s="4"/>
    </row>
    <row r="1148" spans="1:8" ht="14.25">
      <c r="A1148" s="4"/>
      <c r="B1148" s="4"/>
      <c r="C1148" s="14"/>
      <c r="D1148" s="4"/>
      <c r="E1148" s="4"/>
      <c r="F1148" s="14"/>
      <c r="G1148" s="4"/>
      <c r="H1148" s="4"/>
    </row>
    <row r="1149" spans="1:8" ht="14.25">
      <c r="A1149" s="4"/>
      <c r="B1149" s="4"/>
      <c r="C1149" s="14"/>
      <c r="D1149" s="4"/>
      <c r="E1149" s="4"/>
      <c r="F1149" s="14"/>
      <c r="G1149" s="4"/>
      <c r="H1149" s="4"/>
    </row>
    <row r="1150" spans="1:8" ht="14.25">
      <c r="A1150" s="4"/>
      <c r="B1150" s="4"/>
      <c r="C1150" s="14"/>
      <c r="D1150" s="4"/>
      <c r="E1150" s="4"/>
      <c r="F1150" s="14"/>
      <c r="G1150" s="4"/>
      <c r="H1150" s="4"/>
    </row>
    <row r="1151" spans="1:8" ht="14.25">
      <c r="A1151" s="4"/>
      <c r="B1151" s="4"/>
      <c r="C1151" s="14"/>
      <c r="D1151" s="4"/>
      <c r="E1151" s="4"/>
      <c r="F1151" s="14"/>
      <c r="G1151" s="4"/>
      <c r="H1151" s="4"/>
    </row>
    <row r="1152" spans="1:8" ht="14.25">
      <c r="A1152" s="4"/>
      <c r="B1152" s="4"/>
      <c r="C1152" s="14"/>
      <c r="D1152" s="4"/>
      <c r="E1152" s="4"/>
      <c r="F1152" s="14"/>
      <c r="G1152" s="4"/>
      <c r="H1152" s="4"/>
    </row>
    <row r="1153" spans="1:8" ht="14.25">
      <c r="A1153" s="4"/>
      <c r="B1153" s="4"/>
      <c r="C1153" s="14"/>
      <c r="D1153" s="4"/>
      <c r="E1153" s="4"/>
      <c r="F1153" s="14"/>
      <c r="G1153" s="4"/>
      <c r="H1153" s="4"/>
    </row>
    <row r="1154" spans="1:8" ht="14.25">
      <c r="A1154" s="4"/>
      <c r="B1154" s="4"/>
      <c r="C1154" s="14"/>
      <c r="D1154" s="4"/>
      <c r="E1154" s="4"/>
      <c r="F1154" s="14"/>
      <c r="G1154" s="4"/>
      <c r="H1154" s="4"/>
    </row>
    <row r="1155" spans="1:8" ht="14.25">
      <c r="A1155" s="4"/>
      <c r="B1155" s="4"/>
      <c r="C1155" s="14"/>
      <c r="D1155" s="4"/>
      <c r="E1155" s="4"/>
      <c r="F1155" s="14"/>
      <c r="G1155" s="4"/>
      <c r="H1155" s="4"/>
    </row>
    <row r="1156" spans="1:8" ht="14.25">
      <c r="A1156" s="4"/>
      <c r="B1156" s="4"/>
      <c r="C1156" s="14"/>
      <c r="D1156" s="4"/>
      <c r="E1156" s="4"/>
      <c r="F1156" s="14"/>
      <c r="G1156" s="4"/>
      <c r="H1156" s="4"/>
    </row>
    <row r="1157" spans="1:8" ht="14.25">
      <c r="A1157" s="4"/>
      <c r="B1157" s="4"/>
      <c r="C1157" s="14"/>
      <c r="D1157" s="4"/>
      <c r="E1157" s="4"/>
      <c r="F1157" s="14"/>
      <c r="G1157" s="4"/>
      <c r="H1157" s="4"/>
    </row>
    <row r="1158" spans="1:8" ht="14.25">
      <c r="A1158" s="4"/>
      <c r="B1158" s="4"/>
      <c r="C1158" s="14"/>
      <c r="D1158" s="4"/>
      <c r="E1158" s="4"/>
      <c r="F1158" s="14"/>
      <c r="G1158" s="4"/>
      <c r="H1158" s="4"/>
    </row>
    <row r="1159" spans="1:8" ht="14.25">
      <c r="A1159" s="4"/>
      <c r="B1159" s="4"/>
      <c r="C1159" s="14"/>
      <c r="D1159" s="4"/>
      <c r="E1159" s="4"/>
      <c r="F1159" s="14"/>
      <c r="G1159" s="4"/>
      <c r="H1159" s="4"/>
    </row>
    <row r="1160" spans="1:8" ht="14.25">
      <c r="A1160" s="4"/>
      <c r="B1160" s="4"/>
      <c r="C1160" s="14"/>
      <c r="D1160" s="4"/>
      <c r="E1160" s="4"/>
      <c r="F1160" s="14"/>
      <c r="G1160" s="4"/>
      <c r="H1160" s="4"/>
    </row>
    <row r="1161" spans="1:8" ht="14.25">
      <c r="A1161" s="4"/>
      <c r="B1161" s="4"/>
      <c r="C1161" s="14"/>
      <c r="D1161" s="4"/>
      <c r="E1161" s="4"/>
      <c r="F1161" s="14"/>
      <c r="G1161" s="4"/>
      <c r="H1161" s="4"/>
    </row>
    <row r="1162" spans="1:8" ht="14.25">
      <c r="A1162" s="4"/>
      <c r="B1162" s="4"/>
      <c r="C1162" s="14"/>
      <c r="D1162" s="4"/>
      <c r="E1162" s="4"/>
      <c r="F1162" s="14"/>
      <c r="G1162" s="4"/>
      <c r="H1162" s="4"/>
    </row>
    <row r="1163" spans="1:8" ht="14.25">
      <c r="A1163" s="4"/>
      <c r="B1163" s="4"/>
      <c r="C1163" s="14"/>
      <c r="D1163" s="4"/>
      <c r="E1163" s="4"/>
      <c r="F1163" s="14"/>
      <c r="G1163" s="4"/>
      <c r="H1163" s="4"/>
    </row>
    <row r="1164" spans="1:8" ht="14.25">
      <c r="A1164" s="4"/>
      <c r="B1164" s="4"/>
      <c r="C1164" s="14"/>
      <c r="D1164" s="4"/>
      <c r="E1164" s="4"/>
      <c r="F1164" s="14"/>
      <c r="G1164" s="4"/>
      <c r="H1164" s="4"/>
    </row>
    <row r="1165" spans="1:8" ht="14.25">
      <c r="A1165" s="4"/>
      <c r="B1165" s="4"/>
      <c r="C1165" s="14"/>
      <c r="D1165" s="4"/>
      <c r="E1165" s="4"/>
      <c r="F1165" s="14"/>
      <c r="G1165" s="4"/>
      <c r="H1165" s="4"/>
    </row>
    <row r="1166" spans="1:8" ht="14.25">
      <c r="A1166" s="4"/>
      <c r="B1166" s="4"/>
      <c r="C1166" s="14"/>
      <c r="D1166" s="4"/>
      <c r="E1166" s="4"/>
      <c r="F1166" s="14"/>
      <c r="G1166" s="4"/>
      <c r="H1166" s="4"/>
    </row>
    <row r="1167" spans="1:8" ht="14.25">
      <c r="A1167" s="4"/>
      <c r="B1167" s="4"/>
      <c r="C1167" s="14"/>
      <c r="D1167" s="4"/>
      <c r="E1167" s="4"/>
      <c r="F1167" s="14"/>
      <c r="G1167" s="4"/>
      <c r="H1167" s="4"/>
    </row>
    <row r="1168" spans="1:8" ht="14.25">
      <c r="A1168" s="4"/>
      <c r="B1168" s="4"/>
      <c r="C1168" s="14"/>
      <c r="D1168" s="4"/>
      <c r="E1168" s="4"/>
      <c r="F1168" s="14"/>
      <c r="G1168" s="4"/>
      <c r="H1168" s="4"/>
    </row>
    <row r="1169" spans="1:8" ht="14.25">
      <c r="A1169" s="4"/>
      <c r="B1169" s="4"/>
      <c r="C1169" s="14"/>
      <c r="D1169" s="4"/>
      <c r="E1169" s="4"/>
      <c r="F1169" s="14"/>
      <c r="G1169" s="4"/>
      <c r="H1169" s="4"/>
    </row>
    <row r="1170" spans="1:8" ht="14.25">
      <c r="A1170" s="4"/>
      <c r="B1170" s="4"/>
      <c r="C1170" s="14"/>
      <c r="D1170" s="4"/>
      <c r="E1170" s="4"/>
      <c r="F1170" s="14"/>
      <c r="G1170" s="4"/>
      <c r="H1170" s="4"/>
    </row>
    <row r="1171" spans="1:8" ht="14.25">
      <c r="A1171" s="4"/>
      <c r="B1171" s="4"/>
      <c r="C1171" s="14"/>
      <c r="D1171" s="4"/>
      <c r="E1171" s="4"/>
      <c r="F1171" s="14"/>
      <c r="G1171" s="4"/>
      <c r="H1171" s="4"/>
    </row>
    <row r="1172" spans="1:8" ht="14.25">
      <c r="A1172" s="4"/>
      <c r="B1172" s="4"/>
      <c r="C1172" s="14"/>
      <c r="D1172" s="4"/>
      <c r="E1172" s="4"/>
      <c r="F1172" s="14"/>
      <c r="G1172" s="4"/>
      <c r="H1172" s="4"/>
    </row>
    <row r="1173" spans="1:8" ht="14.25">
      <c r="A1173" s="4"/>
      <c r="B1173" s="4"/>
      <c r="C1173" s="14"/>
      <c r="D1173" s="4"/>
      <c r="E1173" s="4"/>
      <c r="F1173" s="14"/>
      <c r="G1173" s="4"/>
      <c r="H1173" s="4"/>
    </row>
    <row r="1174" spans="1:8" ht="14.25">
      <c r="A1174" s="4"/>
      <c r="B1174" s="4"/>
      <c r="C1174" s="14"/>
      <c r="D1174" s="4"/>
      <c r="E1174" s="4"/>
      <c r="F1174" s="14"/>
      <c r="G1174" s="4"/>
      <c r="H1174" s="4"/>
    </row>
    <row r="1175" spans="1:8" ht="14.25">
      <c r="A1175" s="4"/>
      <c r="B1175" s="4"/>
      <c r="C1175" s="14"/>
      <c r="D1175" s="4"/>
      <c r="E1175" s="4"/>
      <c r="F1175" s="14"/>
      <c r="G1175" s="4"/>
      <c r="H1175" s="4"/>
    </row>
    <row r="1176" spans="1:8" ht="14.25">
      <c r="A1176" s="4"/>
      <c r="B1176" s="4"/>
      <c r="C1176" s="14"/>
      <c r="D1176" s="4"/>
      <c r="E1176" s="4"/>
      <c r="F1176" s="14"/>
      <c r="G1176" s="4"/>
      <c r="H1176" s="4"/>
    </row>
    <row r="1177" spans="1:8" ht="14.25">
      <c r="A1177" s="4"/>
      <c r="B1177" s="4"/>
      <c r="C1177" s="14"/>
      <c r="D1177" s="4"/>
      <c r="E1177" s="4"/>
      <c r="F1177" s="14"/>
      <c r="G1177" s="4"/>
      <c r="H1177" s="4"/>
    </row>
    <row r="1178" spans="1:8" ht="14.25">
      <c r="A1178" s="4"/>
      <c r="B1178" s="4"/>
      <c r="C1178" s="14"/>
      <c r="D1178" s="4"/>
      <c r="E1178" s="4"/>
      <c r="F1178" s="14"/>
      <c r="G1178" s="4"/>
      <c r="H1178" s="4"/>
    </row>
    <row r="1179" spans="1:8" ht="14.25">
      <c r="A1179" s="4"/>
      <c r="B1179" s="4"/>
      <c r="C1179" s="14"/>
      <c r="D1179" s="4"/>
      <c r="E1179" s="4"/>
      <c r="F1179" s="14"/>
      <c r="G1179" s="4"/>
      <c r="H1179" s="4"/>
    </row>
    <row r="1180" spans="1:8" ht="14.25">
      <c r="A1180" s="4"/>
      <c r="B1180" s="4"/>
      <c r="C1180" s="14"/>
      <c r="D1180" s="4"/>
      <c r="E1180" s="4"/>
      <c r="F1180" s="14"/>
      <c r="G1180" s="4"/>
      <c r="H1180" s="4"/>
    </row>
    <row r="1181" spans="1:8" ht="14.25">
      <c r="A1181" s="4"/>
      <c r="B1181" s="4"/>
      <c r="C1181" s="14"/>
      <c r="D1181" s="4"/>
      <c r="E1181" s="4"/>
      <c r="F1181" s="14"/>
      <c r="G1181" s="4"/>
      <c r="H1181" s="4"/>
    </row>
    <row r="1182" spans="1:8" ht="14.25">
      <c r="A1182" s="4"/>
      <c r="B1182" s="4"/>
      <c r="C1182" s="14"/>
      <c r="D1182" s="4"/>
      <c r="E1182" s="4"/>
      <c r="F1182" s="14"/>
      <c r="G1182" s="4"/>
      <c r="H1182" s="4"/>
    </row>
    <row r="1183" spans="1:8" ht="14.25">
      <c r="A1183" s="4"/>
      <c r="B1183" s="4"/>
      <c r="C1183" s="14"/>
      <c r="D1183" s="4"/>
      <c r="E1183" s="4"/>
      <c r="F1183" s="14"/>
      <c r="G1183" s="4"/>
      <c r="H1183" s="4"/>
    </row>
    <row r="1184" spans="1:8" ht="14.25">
      <c r="A1184" s="4"/>
      <c r="B1184" s="4"/>
      <c r="C1184" s="14"/>
      <c r="D1184" s="4"/>
      <c r="E1184" s="4"/>
      <c r="F1184" s="14"/>
      <c r="G1184" s="4"/>
      <c r="H1184" s="4"/>
    </row>
    <row r="1185" spans="1:8" ht="14.25">
      <c r="A1185" s="4"/>
      <c r="B1185" s="4"/>
      <c r="C1185" s="14"/>
      <c r="D1185" s="4"/>
      <c r="E1185" s="4"/>
      <c r="F1185" s="14"/>
      <c r="G1185" s="4"/>
      <c r="H1185" s="4"/>
    </row>
    <row r="1186" spans="1:8" ht="14.25">
      <c r="A1186" s="4"/>
      <c r="B1186" s="4"/>
      <c r="C1186" s="14"/>
      <c r="D1186" s="4"/>
      <c r="E1186" s="4"/>
      <c r="F1186" s="14"/>
      <c r="G1186" s="4"/>
      <c r="H1186" s="4"/>
    </row>
    <row r="1187" spans="1:8" ht="14.25">
      <c r="A1187" s="4"/>
      <c r="B1187" s="4"/>
      <c r="C1187" s="14"/>
      <c r="D1187" s="4"/>
      <c r="E1187" s="4"/>
      <c r="F1187" s="14"/>
      <c r="G1187" s="4"/>
      <c r="H1187" s="4"/>
    </row>
    <row r="1188" spans="1:8" ht="14.25">
      <c r="A1188" s="4"/>
      <c r="B1188" s="4"/>
      <c r="C1188" s="14"/>
      <c r="D1188" s="4"/>
      <c r="E1188" s="4"/>
      <c r="F1188" s="14"/>
      <c r="G1188" s="4"/>
      <c r="H1188" s="4"/>
    </row>
    <row r="1189" spans="1:8" ht="14.25">
      <c r="A1189" s="4"/>
      <c r="B1189" s="4"/>
      <c r="C1189" s="14"/>
      <c r="D1189" s="4"/>
      <c r="E1189" s="4"/>
      <c r="F1189" s="14"/>
      <c r="G1189" s="4"/>
      <c r="H1189" s="4"/>
    </row>
    <row r="1190" spans="1:8" ht="14.25">
      <c r="A1190" s="4"/>
      <c r="B1190" s="4"/>
      <c r="C1190" s="14"/>
      <c r="D1190" s="4"/>
      <c r="E1190" s="4"/>
      <c r="F1190" s="14"/>
      <c r="G1190" s="4"/>
      <c r="H1190" s="4"/>
    </row>
  </sheetData>
  <sheetProtection/>
  <autoFilter ref="A1:H119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7"/>
  <sheetViews>
    <sheetView rightToLeft="1" zoomScalePageLayoutView="0" workbookViewId="0" topLeftCell="A1">
      <selection activeCell="B34" sqref="B34"/>
    </sheetView>
  </sheetViews>
  <sheetFormatPr defaultColWidth="9.140625" defaultRowHeight="15"/>
  <cols>
    <col min="1" max="1" width="11.00390625" style="0" bestFit="1" customWidth="1"/>
    <col min="2" max="2" width="9.421875" style="0" bestFit="1" customWidth="1"/>
    <col min="3" max="3" width="38.421875" style="6" bestFit="1" customWidth="1"/>
    <col min="4" max="4" width="9.140625" style="0" bestFit="1" customWidth="1"/>
    <col min="5" max="5" width="8.7109375" style="0" bestFit="1" customWidth="1"/>
    <col min="6" max="6" width="27.7109375" style="0" bestFit="1" customWidth="1"/>
    <col min="7" max="7" width="8.57421875" style="0" bestFit="1" customWidth="1"/>
    <col min="8" max="8" width="9.7109375" style="0" bestFit="1" customWidth="1"/>
  </cols>
  <sheetData>
    <row r="1" spans="1:8" s="7" customFormat="1" ht="31.5">
      <c r="A1" s="3" t="s">
        <v>1246</v>
      </c>
      <c r="B1" s="3" t="s">
        <v>1247</v>
      </c>
      <c r="C1" s="5" t="s">
        <v>1248</v>
      </c>
      <c r="D1" s="3" t="s">
        <v>1249</v>
      </c>
      <c r="E1" s="3" t="s">
        <v>1250</v>
      </c>
      <c r="F1" s="3" t="s">
        <v>1251</v>
      </c>
      <c r="G1" s="3" t="s">
        <v>1252</v>
      </c>
      <c r="H1" s="3" t="s">
        <v>1253</v>
      </c>
    </row>
    <row r="2" spans="1:8" ht="14.25">
      <c r="A2" s="8">
        <v>5100100</v>
      </c>
      <c r="B2" s="8">
        <v>51002</v>
      </c>
      <c r="C2" s="9" t="s">
        <v>0</v>
      </c>
      <c r="D2" s="8"/>
      <c r="E2" s="8"/>
      <c r="F2" s="8"/>
      <c r="G2" s="8"/>
      <c r="H2" s="8"/>
    </row>
    <row r="3" spans="1:8" ht="28.5">
      <c r="A3" s="10">
        <v>5100200</v>
      </c>
      <c r="B3" s="10">
        <v>51015</v>
      </c>
      <c r="C3" s="11" t="s">
        <v>813</v>
      </c>
      <c r="D3" s="10"/>
      <c r="E3" s="10"/>
      <c r="F3" s="10"/>
      <c r="G3" s="10"/>
      <c r="H3" s="10"/>
    </row>
    <row r="4" spans="1:8" ht="14.25">
      <c r="A4" s="7">
        <v>5100300</v>
      </c>
      <c r="B4" s="7">
        <v>51016</v>
      </c>
      <c r="C4" s="12" t="s">
        <v>814</v>
      </c>
      <c r="D4" s="7" t="s">
        <v>514</v>
      </c>
      <c r="E4" s="7">
        <v>1</v>
      </c>
      <c r="F4" s="7"/>
      <c r="G4" s="7">
        <v>38.5</v>
      </c>
      <c r="H4" s="7" t="s">
        <v>5</v>
      </c>
    </row>
    <row r="5" spans="1:8" ht="14.25">
      <c r="A5" s="7">
        <v>5100400</v>
      </c>
      <c r="B5" s="7">
        <v>51020</v>
      </c>
      <c r="C5" s="12" t="s">
        <v>815</v>
      </c>
      <c r="D5" s="7" t="s">
        <v>38</v>
      </c>
      <c r="E5" s="7">
        <v>1</v>
      </c>
      <c r="F5" s="7"/>
      <c r="G5" s="7">
        <v>69</v>
      </c>
      <c r="H5" s="7" t="s">
        <v>5</v>
      </c>
    </row>
    <row r="6" spans="1:8" ht="14.25">
      <c r="A6" s="7">
        <v>5100500</v>
      </c>
      <c r="B6" s="7">
        <v>51030</v>
      </c>
      <c r="C6" s="12" t="s">
        <v>816</v>
      </c>
      <c r="D6" s="7" t="s">
        <v>38</v>
      </c>
      <c r="E6" s="7">
        <v>1</v>
      </c>
      <c r="F6" s="7"/>
      <c r="G6" s="7">
        <v>138</v>
      </c>
      <c r="H6" s="7" t="s">
        <v>5</v>
      </c>
    </row>
    <row r="7" spans="1:8" ht="14.25">
      <c r="A7" s="7">
        <v>5100600</v>
      </c>
      <c r="B7" s="7">
        <v>51040</v>
      </c>
      <c r="C7" s="12" t="s">
        <v>817</v>
      </c>
      <c r="D7" s="7" t="s">
        <v>38</v>
      </c>
      <c r="E7" s="7">
        <v>1</v>
      </c>
      <c r="F7" s="7"/>
      <c r="G7" s="7">
        <v>213</v>
      </c>
      <c r="H7" s="7" t="s">
        <v>5</v>
      </c>
    </row>
    <row r="8" spans="1:8" ht="14.25">
      <c r="A8" s="7">
        <v>5100700</v>
      </c>
      <c r="B8" s="7">
        <v>51070</v>
      </c>
      <c r="C8" s="12" t="s">
        <v>818</v>
      </c>
      <c r="D8" s="7" t="s">
        <v>90</v>
      </c>
      <c r="E8" s="7">
        <v>1</v>
      </c>
      <c r="F8" s="7" t="s">
        <v>819</v>
      </c>
      <c r="G8" s="7">
        <v>34.5</v>
      </c>
      <c r="H8" s="7" t="s">
        <v>5</v>
      </c>
    </row>
    <row r="9" spans="1:8" ht="14.25">
      <c r="A9" s="10">
        <v>5100800</v>
      </c>
      <c r="B9" s="10">
        <v>51079</v>
      </c>
      <c r="C9" s="11" t="s">
        <v>820</v>
      </c>
      <c r="D9" s="10"/>
      <c r="E9" s="10"/>
      <c r="F9" s="10"/>
      <c r="G9" s="10"/>
      <c r="H9" s="10"/>
    </row>
    <row r="10" spans="1:8" ht="14.25">
      <c r="A10" s="7">
        <v>5100900</v>
      </c>
      <c r="B10" s="7">
        <v>51080</v>
      </c>
      <c r="C10" s="12" t="s">
        <v>821</v>
      </c>
      <c r="D10" s="7" t="s">
        <v>28</v>
      </c>
      <c r="E10" s="7">
        <v>1</v>
      </c>
      <c r="F10" s="7" t="s">
        <v>822</v>
      </c>
      <c r="G10" s="7">
        <v>105</v>
      </c>
      <c r="H10" s="7" t="s">
        <v>5</v>
      </c>
    </row>
    <row r="11" spans="1:8" ht="14.25">
      <c r="A11" s="7">
        <v>5101000</v>
      </c>
      <c r="B11" s="7">
        <v>51090</v>
      </c>
      <c r="C11" s="12" t="s">
        <v>823</v>
      </c>
      <c r="D11" s="7" t="s">
        <v>28</v>
      </c>
      <c r="E11" s="7">
        <v>1</v>
      </c>
      <c r="F11" s="7"/>
      <c r="G11" s="7">
        <v>48</v>
      </c>
      <c r="H11" s="7" t="s">
        <v>5</v>
      </c>
    </row>
    <row r="12" spans="1:8" ht="14.25">
      <c r="A12" s="7">
        <v>5101100</v>
      </c>
      <c r="B12" s="7">
        <v>51100</v>
      </c>
      <c r="C12" s="12" t="s">
        <v>824</v>
      </c>
      <c r="D12" s="7" t="s">
        <v>28</v>
      </c>
      <c r="E12" s="7">
        <v>1</v>
      </c>
      <c r="F12" s="7"/>
      <c r="G12" s="7">
        <v>67</v>
      </c>
      <c r="H12" s="7" t="s">
        <v>5</v>
      </c>
    </row>
    <row r="13" spans="1:8" ht="14.25">
      <c r="A13" s="7">
        <v>5101200</v>
      </c>
      <c r="B13" s="7">
        <v>51110</v>
      </c>
      <c r="C13" s="12" t="s">
        <v>825</v>
      </c>
      <c r="D13" s="7" t="s">
        <v>28</v>
      </c>
      <c r="E13" s="7">
        <v>1</v>
      </c>
      <c r="F13" s="7"/>
      <c r="G13" s="7">
        <v>48</v>
      </c>
      <c r="H13" s="7" t="s">
        <v>5</v>
      </c>
    </row>
    <row r="14" spans="1:8" ht="14.25">
      <c r="A14" s="7">
        <v>5101300</v>
      </c>
      <c r="B14" s="7">
        <v>51120</v>
      </c>
      <c r="C14" s="12" t="s">
        <v>826</v>
      </c>
      <c r="D14" s="7" t="s">
        <v>28</v>
      </c>
      <c r="E14" s="7">
        <v>1</v>
      </c>
      <c r="F14" s="7"/>
      <c r="G14" s="7">
        <v>48</v>
      </c>
      <c r="H14" s="7" t="s">
        <v>5</v>
      </c>
    </row>
    <row r="15" spans="1:8" ht="14.25">
      <c r="A15" s="7">
        <v>5101400</v>
      </c>
      <c r="B15" s="7">
        <v>51130</v>
      </c>
      <c r="C15" s="12" t="s">
        <v>827</v>
      </c>
      <c r="D15" s="7" t="s">
        <v>28</v>
      </c>
      <c r="E15" s="7">
        <v>1</v>
      </c>
      <c r="F15" s="7"/>
      <c r="G15" s="7">
        <v>67</v>
      </c>
      <c r="H15" s="7" t="s">
        <v>5</v>
      </c>
    </row>
    <row r="16" spans="1:8" ht="14.25">
      <c r="A16" s="7">
        <v>5101500</v>
      </c>
      <c r="B16" s="7">
        <v>51140</v>
      </c>
      <c r="C16" s="12" t="s">
        <v>828</v>
      </c>
      <c r="D16" s="7" t="s">
        <v>28</v>
      </c>
      <c r="E16" s="7">
        <v>1</v>
      </c>
      <c r="F16" s="7"/>
      <c r="G16" s="7">
        <v>67</v>
      </c>
      <c r="H16" s="7" t="s">
        <v>5</v>
      </c>
    </row>
    <row r="17" spans="1:8" ht="14.25">
      <c r="A17" s="7">
        <v>5101600</v>
      </c>
      <c r="B17" s="7">
        <v>51150</v>
      </c>
      <c r="C17" s="12" t="s">
        <v>829</v>
      </c>
      <c r="D17" s="7" t="s">
        <v>28</v>
      </c>
      <c r="E17" s="7">
        <v>1</v>
      </c>
      <c r="F17" s="7"/>
      <c r="G17" s="7">
        <v>15</v>
      </c>
      <c r="H17" s="7" t="s">
        <v>5</v>
      </c>
    </row>
    <row r="18" spans="1:8" ht="14.25">
      <c r="A18" s="7">
        <v>5101700</v>
      </c>
      <c r="B18" s="7">
        <v>51160</v>
      </c>
      <c r="C18" s="12" t="s">
        <v>830</v>
      </c>
      <c r="D18" s="7" t="s">
        <v>28</v>
      </c>
      <c r="E18" s="7">
        <v>1</v>
      </c>
      <c r="F18" s="7"/>
      <c r="G18" s="7">
        <v>48</v>
      </c>
      <c r="H18" s="7" t="s">
        <v>5</v>
      </c>
    </row>
    <row r="19" spans="1:8" ht="14.25">
      <c r="A19" s="7">
        <v>5101800</v>
      </c>
      <c r="B19" s="7">
        <v>51170</v>
      </c>
      <c r="C19" s="12" t="s">
        <v>831</v>
      </c>
      <c r="D19" s="7" t="s">
        <v>28</v>
      </c>
      <c r="E19" s="7">
        <v>1</v>
      </c>
      <c r="F19" s="7"/>
      <c r="G19" s="7">
        <v>15</v>
      </c>
      <c r="H19" s="7" t="s">
        <v>5</v>
      </c>
    </row>
    <row r="20" spans="1:8" ht="14.25">
      <c r="A20" s="7">
        <v>5101900</v>
      </c>
      <c r="B20" s="7">
        <v>51180</v>
      </c>
      <c r="C20" s="12" t="s">
        <v>832</v>
      </c>
      <c r="D20" s="7" t="s">
        <v>28</v>
      </c>
      <c r="E20" s="7">
        <v>1</v>
      </c>
      <c r="F20" s="7"/>
      <c r="G20" s="7">
        <v>48</v>
      </c>
      <c r="H20" s="7" t="s">
        <v>5</v>
      </c>
    </row>
    <row r="21" spans="1:8" ht="14.25">
      <c r="A21" s="7">
        <v>5102000</v>
      </c>
      <c r="B21" s="7">
        <v>51190</v>
      </c>
      <c r="C21" s="12" t="s">
        <v>833</v>
      </c>
      <c r="D21" s="7" t="s">
        <v>28</v>
      </c>
      <c r="E21" s="7">
        <v>1</v>
      </c>
      <c r="F21" s="7"/>
      <c r="G21" s="7">
        <v>15</v>
      </c>
      <c r="H21" s="7" t="s">
        <v>5</v>
      </c>
    </row>
    <row r="22" spans="1:8" ht="14.25">
      <c r="A22" s="10">
        <v>5102100</v>
      </c>
      <c r="B22" s="10">
        <v>51191</v>
      </c>
      <c r="C22" s="11" t="s">
        <v>834</v>
      </c>
      <c r="D22" s="10"/>
      <c r="E22" s="10"/>
      <c r="F22" s="10"/>
      <c r="G22" s="10"/>
      <c r="H22" s="10"/>
    </row>
    <row r="23" spans="1:8" ht="28.5">
      <c r="A23" s="7">
        <v>5102200</v>
      </c>
      <c r="B23" s="7">
        <v>51192</v>
      </c>
      <c r="C23" s="12" t="s">
        <v>835</v>
      </c>
      <c r="D23" s="7" t="s">
        <v>28</v>
      </c>
      <c r="E23" s="7">
        <v>1</v>
      </c>
      <c r="F23" s="7"/>
      <c r="G23" s="7">
        <v>446</v>
      </c>
      <c r="H23" s="7" t="s">
        <v>5</v>
      </c>
    </row>
    <row r="24" spans="1:8" ht="28.5">
      <c r="A24" s="10">
        <v>5102300</v>
      </c>
      <c r="B24" s="10">
        <v>51193</v>
      </c>
      <c r="C24" s="11" t="s">
        <v>836</v>
      </c>
      <c r="D24" s="10"/>
      <c r="E24" s="10"/>
      <c r="F24" s="10"/>
      <c r="G24" s="10"/>
      <c r="H24" s="10"/>
    </row>
    <row r="25" spans="1:8" ht="14.25">
      <c r="A25" s="7">
        <v>5102400</v>
      </c>
      <c r="B25" s="7">
        <v>51199</v>
      </c>
      <c r="C25" s="12" t="s">
        <v>837</v>
      </c>
      <c r="D25" s="7" t="s">
        <v>15</v>
      </c>
      <c r="E25" s="7">
        <v>1</v>
      </c>
      <c r="F25" s="7" t="s">
        <v>838</v>
      </c>
      <c r="G25" s="7">
        <v>25</v>
      </c>
      <c r="H25" s="7" t="s">
        <v>5</v>
      </c>
    </row>
    <row r="26" spans="1:8" ht="14.25">
      <c r="A26" s="7">
        <v>5102500</v>
      </c>
      <c r="B26" s="7">
        <v>51200</v>
      </c>
      <c r="C26" s="12" t="s">
        <v>839</v>
      </c>
      <c r="D26" s="7" t="s">
        <v>28</v>
      </c>
      <c r="E26" s="7">
        <v>1</v>
      </c>
      <c r="F26" s="7"/>
      <c r="G26" s="7">
        <v>198</v>
      </c>
      <c r="H26" s="7" t="s">
        <v>5</v>
      </c>
    </row>
    <row r="27" spans="1:8" ht="28.5">
      <c r="A27" s="7">
        <v>5102600</v>
      </c>
      <c r="B27" s="7">
        <v>51210</v>
      </c>
      <c r="C27" s="12" t="s">
        <v>840</v>
      </c>
      <c r="D27" s="7" t="s">
        <v>28</v>
      </c>
      <c r="E27" s="7">
        <v>1</v>
      </c>
      <c r="F27" s="7"/>
      <c r="G27" s="7">
        <v>198</v>
      </c>
      <c r="H27" s="7" t="s">
        <v>5</v>
      </c>
    </row>
    <row r="28" spans="1:8" ht="14.25">
      <c r="A28" s="7">
        <v>5102700</v>
      </c>
      <c r="B28" s="7">
        <v>51215</v>
      </c>
      <c r="C28" s="12" t="s">
        <v>841</v>
      </c>
      <c r="D28" s="7" t="s">
        <v>23</v>
      </c>
      <c r="E28" s="7">
        <v>1</v>
      </c>
      <c r="F28" s="7" t="s">
        <v>842</v>
      </c>
      <c r="G28" s="7">
        <v>0.23</v>
      </c>
      <c r="H28" s="7" t="s">
        <v>5</v>
      </c>
    </row>
    <row r="29" spans="1:8" ht="14.25">
      <c r="A29" s="7">
        <v>5102800</v>
      </c>
      <c r="B29" s="7">
        <v>51216</v>
      </c>
      <c r="C29" s="12" t="s">
        <v>843</v>
      </c>
      <c r="D29" s="7" t="s">
        <v>23</v>
      </c>
      <c r="E29" s="7">
        <v>1</v>
      </c>
      <c r="F29" s="7" t="s">
        <v>842</v>
      </c>
      <c r="G29" s="7">
        <v>0.1</v>
      </c>
      <c r="H29" s="7" t="s">
        <v>5</v>
      </c>
    </row>
    <row r="30" spans="1:8" ht="28.5">
      <c r="A30" s="7">
        <v>5102900</v>
      </c>
      <c r="B30" s="7">
        <v>51220</v>
      </c>
      <c r="C30" s="12" t="s">
        <v>844</v>
      </c>
      <c r="D30" s="7" t="s">
        <v>28</v>
      </c>
      <c r="E30" s="7">
        <v>1</v>
      </c>
      <c r="F30" s="7"/>
      <c r="G30" s="7">
        <v>198</v>
      </c>
      <c r="H30" s="7" t="s">
        <v>5</v>
      </c>
    </row>
    <row r="31" spans="1:8" ht="14.25">
      <c r="A31" s="7">
        <v>5103000</v>
      </c>
      <c r="B31" s="7">
        <v>51230</v>
      </c>
      <c r="C31" s="12" t="s">
        <v>845</v>
      </c>
      <c r="D31" s="7" t="s">
        <v>28</v>
      </c>
      <c r="E31" s="7">
        <v>1</v>
      </c>
      <c r="F31" s="7"/>
      <c r="G31" s="7">
        <v>198</v>
      </c>
      <c r="H31" s="7" t="s">
        <v>5</v>
      </c>
    </row>
    <row r="32" spans="1:8" ht="14.25">
      <c r="A32" s="10">
        <v>5103100</v>
      </c>
      <c r="B32" s="10">
        <v>51231</v>
      </c>
      <c r="C32" s="11" t="s">
        <v>846</v>
      </c>
      <c r="D32" s="10"/>
      <c r="E32" s="10"/>
      <c r="F32" s="10"/>
      <c r="G32" s="10"/>
      <c r="H32" s="10"/>
    </row>
    <row r="33" spans="1:8" ht="14.25">
      <c r="A33" s="7">
        <v>5103200</v>
      </c>
      <c r="B33" s="7">
        <v>51240</v>
      </c>
      <c r="C33" s="12" t="s">
        <v>847</v>
      </c>
      <c r="D33" s="7" t="s">
        <v>38</v>
      </c>
      <c r="E33" s="7">
        <v>1</v>
      </c>
      <c r="F33" s="7"/>
      <c r="G33" s="7">
        <v>484</v>
      </c>
      <c r="H33" s="7" t="s">
        <v>5</v>
      </c>
    </row>
    <row r="34" spans="1:8" ht="14.25">
      <c r="A34" s="7">
        <v>5103300</v>
      </c>
      <c r="B34" s="7">
        <v>51250</v>
      </c>
      <c r="C34" s="12" t="s">
        <v>848</v>
      </c>
      <c r="D34" s="7" t="s">
        <v>514</v>
      </c>
      <c r="E34" s="7">
        <v>1</v>
      </c>
      <c r="F34" s="7"/>
      <c r="G34" s="7">
        <v>48</v>
      </c>
      <c r="H34" s="7" t="s">
        <v>5</v>
      </c>
    </row>
    <row r="35" spans="1:8" ht="14.25">
      <c r="A35" s="7">
        <v>5103400</v>
      </c>
      <c r="B35" s="7">
        <v>51260</v>
      </c>
      <c r="C35" s="12" t="s">
        <v>849</v>
      </c>
      <c r="D35" s="7" t="s">
        <v>514</v>
      </c>
      <c r="E35" s="7">
        <v>1</v>
      </c>
      <c r="F35" s="7"/>
      <c r="G35" s="7">
        <v>248</v>
      </c>
      <c r="H35" s="7" t="s">
        <v>5</v>
      </c>
    </row>
    <row r="36" spans="1:8" ht="28.5">
      <c r="A36" s="10">
        <v>5103500</v>
      </c>
      <c r="B36" s="10">
        <v>51269</v>
      </c>
      <c r="C36" s="11" t="s">
        <v>850</v>
      </c>
      <c r="D36" s="10"/>
      <c r="E36" s="10"/>
      <c r="F36" s="10"/>
      <c r="G36" s="10"/>
      <c r="H36" s="10"/>
    </row>
    <row r="37" spans="1:8" ht="14.25">
      <c r="A37" s="7">
        <v>5103600</v>
      </c>
      <c r="B37" s="7">
        <v>51270</v>
      </c>
      <c r="C37" s="12" t="s">
        <v>851</v>
      </c>
      <c r="D37" s="7" t="s">
        <v>514</v>
      </c>
      <c r="E37" s="7">
        <v>1</v>
      </c>
      <c r="F37" s="7"/>
      <c r="G37" s="7">
        <v>39.5</v>
      </c>
      <c r="H37" s="7" t="s">
        <v>5</v>
      </c>
    </row>
    <row r="38" spans="1:8" ht="28.5">
      <c r="A38" s="10">
        <v>5103700</v>
      </c>
      <c r="B38" s="10">
        <v>51279</v>
      </c>
      <c r="C38" s="11" t="s">
        <v>852</v>
      </c>
      <c r="D38" s="10"/>
      <c r="E38" s="10"/>
      <c r="F38" s="10"/>
      <c r="G38" s="10"/>
      <c r="H38" s="10"/>
    </row>
    <row r="39" spans="1:8" ht="28.5">
      <c r="A39" s="7">
        <v>5103800</v>
      </c>
      <c r="B39" s="7">
        <v>51280</v>
      </c>
      <c r="C39" s="12" t="s">
        <v>853</v>
      </c>
      <c r="D39" s="7" t="s">
        <v>38</v>
      </c>
      <c r="E39" s="7">
        <v>1</v>
      </c>
      <c r="F39" s="7"/>
      <c r="G39" s="7">
        <v>192</v>
      </c>
      <c r="H39" s="7" t="s">
        <v>5</v>
      </c>
    </row>
    <row r="40" spans="1:8" ht="14.25">
      <c r="A40" s="10">
        <v>5103900</v>
      </c>
      <c r="B40" s="10">
        <v>51289</v>
      </c>
      <c r="C40" s="11" t="s">
        <v>854</v>
      </c>
      <c r="D40" s="10"/>
      <c r="E40" s="10"/>
      <c r="F40" s="10"/>
      <c r="G40" s="10"/>
      <c r="H40" s="10"/>
    </row>
    <row r="41" spans="1:8" ht="14.25">
      <c r="A41" s="7">
        <v>5104000</v>
      </c>
      <c r="B41" s="7">
        <v>51290</v>
      </c>
      <c r="C41" s="12" t="s">
        <v>855</v>
      </c>
      <c r="D41" s="7" t="s">
        <v>761</v>
      </c>
      <c r="E41" s="7">
        <v>1</v>
      </c>
      <c r="F41" s="7"/>
      <c r="G41" s="7">
        <v>497</v>
      </c>
      <c r="H41" s="7" t="s">
        <v>5</v>
      </c>
    </row>
    <row r="42" spans="1:8" ht="14.25">
      <c r="A42" s="7">
        <v>5104100</v>
      </c>
      <c r="B42" s="7">
        <v>51300</v>
      </c>
      <c r="C42" s="12" t="s">
        <v>856</v>
      </c>
      <c r="D42" s="7" t="s">
        <v>761</v>
      </c>
      <c r="E42" s="7">
        <v>1</v>
      </c>
      <c r="F42" s="7"/>
      <c r="G42" s="7">
        <v>119</v>
      </c>
      <c r="H42" s="7" t="s">
        <v>5</v>
      </c>
    </row>
    <row r="43" spans="1:8" ht="14.25">
      <c r="A43" s="7">
        <v>5104200</v>
      </c>
      <c r="B43" s="7">
        <v>51301</v>
      </c>
      <c r="C43" s="12" t="s">
        <v>857</v>
      </c>
      <c r="D43" s="7" t="s">
        <v>761</v>
      </c>
      <c r="E43" s="7">
        <v>1</v>
      </c>
      <c r="F43" s="7"/>
      <c r="G43" s="7">
        <v>119</v>
      </c>
      <c r="H43" s="7" t="s">
        <v>5</v>
      </c>
    </row>
    <row r="44" spans="1:8" ht="14.25">
      <c r="A44" s="7">
        <v>5104300</v>
      </c>
      <c r="B44" s="7">
        <v>51302</v>
      </c>
      <c r="C44" s="12" t="s">
        <v>858</v>
      </c>
      <c r="D44" s="7" t="s">
        <v>761</v>
      </c>
      <c r="E44" s="7">
        <v>1</v>
      </c>
      <c r="F44" s="7"/>
      <c r="G44" s="7">
        <v>119</v>
      </c>
      <c r="H44" s="7" t="s">
        <v>5</v>
      </c>
    </row>
    <row r="45" spans="1:8" ht="28.5">
      <c r="A45" s="10">
        <v>5104400</v>
      </c>
      <c r="B45" s="10">
        <v>51309</v>
      </c>
      <c r="C45" s="11" t="s">
        <v>859</v>
      </c>
      <c r="D45" s="10"/>
      <c r="E45" s="10"/>
      <c r="F45" s="10"/>
      <c r="G45" s="10"/>
      <c r="H45" s="10"/>
    </row>
    <row r="46" spans="1:8" ht="14.25">
      <c r="A46" s="7">
        <v>5104500</v>
      </c>
      <c r="B46" s="7">
        <v>51310</v>
      </c>
      <c r="C46" s="12" t="s">
        <v>860</v>
      </c>
      <c r="D46" s="7" t="s">
        <v>755</v>
      </c>
      <c r="E46" s="7">
        <v>1</v>
      </c>
      <c r="F46" s="7"/>
      <c r="G46" s="7">
        <v>1440</v>
      </c>
      <c r="H46" s="7" t="s">
        <v>5</v>
      </c>
    </row>
    <row r="47" spans="1:8" ht="14.25">
      <c r="A47" s="7">
        <v>5104600</v>
      </c>
      <c r="B47" s="7">
        <v>51320</v>
      </c>
      <c r="C47" s="12" t="s">
        <v>861</v>
      </c>
      <c r="D47" s="7" t="s">
        <v>28</v>
      </c>
      <c r="E47" s="7">
        <v>1</v>
      </c>
      <c r="F47" s="7" t="s">
        <v>862</v>
      </c>
      <c r="G47" s="7">
        <v>9950</v>
      </c>
      <c r="H47" s="7" t="s">
        <v>5</v>
      </c>
    </row>
    <row r="48" spans="1:8" ht="14.25">
      <c r="A48" s="7">
        <v>5104700</v>
      </c>
      <c r="B48" s="7">
        <v>51330</v>
      </c>
      <c r="C48" s="12" t="s">
        <v>863</v>
      </c>
      <c r="D48" s="7" t="s">
        <v>28</v>
      </c>
      <c r="E48" s="7">
        <v>1</v>
      </c>
      <c r="F48" s="7"/>
      <c r="G48" s="7">
        <v>29580</v>
      </c>
      <c r="H48" s="7" t="s">
        <v>5</v>
      </c>
    </row>
    <row r="49" spans="1:8" ht="14.25">
      <c r="A49" s="7">
        <v>5104800</v>
      </c>
      <c r="B49" s="7">
        <v>51340</v>
      </c>
      <c r="C49" s="12" t="s">
        <v>864</v>
      </c>
      <c r="D49" s="7" t="s">
        <v>38</v>
      </c>
      <c r="E49" s="7">
        <v>1</v>
      </c>
      <c r="F49" s="7"/>
      <c r="G49" s="7">
        <v>1440</v>
      </c>
      <c r="H49" s="7" t="s">
        <v>5</v>
      </c>
    </row>
    <row r="50" spans="1:8" ht="14.25">
      <c r="A50" s="7">
        <v>5104900</v>
      </c>
      <c r="B50" s="7">
        <v>51350</v>
      </c>
      <c r="C50" s="12" t="s">
        <v>865</v>
      </c>
      <c r="D50" s="7" t="s">
        <v>38</v>
      </c>
      <c r="E50" s="7">
        <v>1</v>
      </c>
      <c r="F50" s="7"/>
      <c r="G50" s="7">
        <v>980</v>
      </c>
      <c r="H50" s="7" t="s">
        <v>5</v>
      </c>
    </row>
    <row r="51" spans="1:8" ht="14.25">
      <c r="A51" s="7">
        <v>5105000</v>
      </c>
      <c r="B51" s="7">
        <v>51360</v>
      </c>
      <c r="C51" s="12" t="s">
        <v>866</v>
      </c>
      <c r="D51" s="7" t="s">
        <v>867</v>
      </c>
      <c r="E51" s="7">
        <v>1</v>
      </c>
      <c r="F51" s="7"/>
      <c r="G51" s="7">
        <v>1020</v>
      </c>
      <c r="H51" s="7" t="s">
        <v>5</v>
      </c>
    </row>
    <row r="52" spans="1:8" ht="28.5">
      <c r="A52" s="10">
        <v>5105100</v>
      </c>
      <c r="B52" s="10">
        <v>51369</v>
      </c>
      <c r="C52" s="11" t="s">
        <v>868</v>
      </c>
      <c r="D52" s="10"/>
      <c r="E52" s="10"/>
      <c r="F52" s="10"/>
      <c r="G52" s="10"/>
      <c r="H52" s="10"/>
    </row>
    <row r="53" spans="1:8" ht="14.25">
      <c r="A53" s="7">
        <v>5105200</v>
      </c>
      <c r="B53" s="7">
        <v>51370</v>
      </c>
      <c r="C53" s="12" t="s">
        <v>869</v>
      </c>
      <c r="D53" s="7" t="s">
        <v>870</v>
      </c>
      <c r="E53" s="7">
        <v>1</v>
      </c>
      <c r="F53" s="7"/>
      <c r="G53" s="7">
        <v>7.1</v>
      </c>
      <c r="H53" s="7" t="s">
        <v>5</v>
      </c>
    </row>
    <row r="54" spans="1:8" ht="14.25">
      <c r="A54" s="10">
        <v>5105300</v>
      </c>
      <c r="B54" s="10">
        <v>51379</v>
      </c>
      <c r="C54" s="11" t="s">
        <v>871</v>
      </c>
      <c r="D54" s="10"/>
      <c r="E54" s="10"/>
      <c r="F54" s="10"/>
      <c r="G54" s="10"/>
      <c r="H54" s="10"/>
    </row>
    <row r="55" spans="1:8" ht="14.25">
      <c r="A55" s="7">
        <v>5105400</v>
      </c>
      <c r="B55" s="7">
        <v>51380</v>
      </c>
      <c r="C55" s="12" t="s">
        <v>872</v>
      </c>
      <c r="D55" s="7" t="s">
        <v>761</v>
      </c>
      <c r="E55" s="7">
        <v>1</v>
      </c>
      <c r="F55" s="7"/>
      <c r="G55" s="7">
        <v>2140</v>
      </c>
      <c r="H55" s="7" t="s">
        <v>5</v>
      </c>
    </row>
    <row r="56" spans="1:8" ht="14.25">
      <c r="A56" s="10">
        <v>5105500</v>
      </c>
      <c r="B56" s="10">
        <v>51419</v>
      </c>
      <c r="C56" s="11" t="s">
        <v>873</v>
      </c>
      <c r="D56" s="10"/>
      <c r="E56" s="10"/>
      <c r="F56" s="10"/>
      <c r="G56" s="10"/>
      <c r="H56" s="10"/>
    </row>
    <row r="57" spans="1:8" ht="14.25">
      <c r="A57" s="7">
        <v>5105600</v>
      </c>
      <c r="B57" s="7">
        <v>51420</v>
      </c>
      <c r="C57" s="12" t="s">
        <v>874</v>
      </c>
      <c r="D57" s="7" t="s">
        <v>101</v>
      </c>
      <c r="E57" s="7">
        <v>1</v>
      </c>
      <c r="F57" s="7"/>
      <c r="G57" s="7">
        <v>10</v>
      </c>
      <c r="H57" s="7" t="s">
        <v>5</v>
      </c>
    </row>
    <row r="58" spans="1:8" ht="28.5">
      <c r="A58" s="10">
        <v>5105700</v>
      </c>
      <c r="B58" s="10">
        <v>51449</v>
      </c>
      <c r="C58" s="11" t="s">
        <v>875</v>
      </c>
      <c r="D58" s="10"/>
      <c r="E58" s="10"/>
      <c r="F58" s="10"/>
      <c r="G58" s="10"/>
      <c r="H58" s="10"/>
    </row>
    <row r="59" spans="1:8" ht="14.25">
      <c r="A59" s="7">
        <v>5105800</v>
      </c>
      <c r="B59" s="7">
        <v>51450</v>
      </c>
      <c r="C59" s="12" t="s">
        <v>876</v>
      </c>
      <c r="D59" s="7" t="s">
        <v>761</v>
      </c>
      <c r="E59" s="7">
        <v>1</v>
      </c>
      <c r="F59" s="7"/>
      <c r="G59" s="7">
        <v>1040</v>
      </c>
      <c r="H59" s="7" t="s">
        <v>5</v>
      </c>
    </row>
    <row r="60" spans="1:8" ht="14.25">
      <c r="A60" s="10">
        <v>5105900</v>
      </c>
      <c r="B60" s="10">
        <v>52007</v>
      </c>
      <c r="C60" s="11" t="s">
        <v>877</v>
      </c>
      <c r="D60" s="10"/>
      <c r="E60" s="10"/>
      <c r="F60" s="10"/>
      <c r="G60" s="10"/>
      <c r="H60" s="10"/>
    </row>
    <row r="61" spans="1:8" ht="14.25">
      <c r="A61" s="7">
        <v>5106000</v>
      </c>
      <c r="B61" s="7">
        <v>52008</v>
      </c>
      <c r="C61" s="12" t="s">
        <v>878</v>
      </c>
      <c r="D61" s="7" t="s">
        <v>761</v>
      </c>
      <c r="E61" s="7">
        <v>1</v>
      </c>
      <c r="F61" s="7"/>
      <c r="G61" s="7">
        <v>48</v>
      </c>
      <c r="H61" s="7" t="s">
        <v>5</v>
      </c>
    </row>
    <row r="62" spans="1:8" ht="28.5">
      <c r="A62" s="10">
        <v>5106100</v>
      </c>
      <c r="B62" s="10">
        <v>52009</v>
      </c>
      <c r="C62" s="11" t="s">
        <v>879</v>
      </c>
      <c r="D62" s="10"/>
      <c r="E62" s="10"/>
      <c r="F62" s="10" t="s">
        <v>880</v>
      </c>
      <c r="G62" s="10"/>
      <c r="H62" s="10"/>
    </row>
    <row r="63" spans="1:8" ht="14.25">
      <c r="A63" s="7">
        <v>5106200</v>
      </c>
      <c r="B63" s="7">
        <v>52010</v>
      </c>
      <c r="C63" s="12" t="s">
        <v>881</v>
      </c>
      <c r="D63" s="7" t="s">
        <v>15</v>
      </c>
      <c r="E63" s="7">
        <v>1</v>
      </c>
      <c r="F63" s="7"/>
      <c r="G63" s="7">
        <v>102</v>
      </c>
      <c r="H63" s="7" t="s">
        <v>5</v>
      </c>
    </row>
    <row r="64" spans="1:8" ht="14.25">
      <c r="A64" s="7">
        <v>5106300</v>
      </c>
      <c r="B64" s="7">
        <v>52020</v>
      </c>
      <c r="C64" s="12" t="s">
        <v>882</v>
      </c>
      <c r="D64" s="7" t="s">
        <v>15</v>
      </c>
      <c r="E64" s="7">
        <v>1</v>
      </c>
      <c r="F64" s="7"/>
      <c r="G64" s="7">
        <v>102</v>
      </c>
      <c r="H64" s="7" t="s">
        <v>5</v>
      </c>
    </row>
    <row r="65" spans="1:8" ht="14.25">
      <c r="A65" s="7">
        <v>5106500</v>
      </c>
      <c r="B65" s="7">
        <v>52040</v>
      </c>
      <c r="C65" s="12" t="s">
        <v>883</v>
      </c>
      <c r="D65" s="7" t="s">
        <v>15</v>
      </c>
      <c r="E65" s="7">
        <v>1</v>
      </c>
      <c r="F65" s="7"/>
      <c r="G65" s="7">
        <v>102</v>
      </c>
      <c r="H65" s="7" t="s">
        <v>5</v>
      </c>
    </row>
    <row r="66" spans="1:8" ht="14.25">
      <c r="A66" s="7">
        <v>5106600</v>
      </c>
      <c r="B66" s="7">
        <v>52045</v>
      </c>
      <c r="C66" s="12" t="s">
        <v>884</v>
      </c>
      <c r="D66" s="7" t="s">
        <v>15</v>
      </c>
      <c r="E66" s="7">
        <v>1</v>
      </c>
      <c r="F66" s="7"/>
      <c r="G66" s="7">
        <v>375</v>
      </c>
      <c r="H66" s="7" t="s">
        <v>5</v>
      </c>
    </row>
    <row r="67" spans="1:8" ht="28.5">
      <c r="A67" s="7">
        <v>5106700</v>
      </c>
      <c r="B67" s="7">
        <v>52050</v>
      </c>
      <c r="C67" s="12" t="s">
        <v>885</v>
      </c>
      <c r="D67" s="7" t="s">
        <v>15</v>
      </c>
      <c r="E67" s="7">
        <v>1</v>
      </c>
      <c r="F67" s="7"/>
      <c r="G67" s="7">
        <v>43.5</v>
      </c>
      <c r="H67" s="7" t="s">
        <v>5</v>
      </c>
    </row>
    <row r="68" spans="1:8" ht="14.25">
      <c r="A68" s="7">
        <v>5106800</v>
      </c>
      <c r="B68" s="7">
        <v>52060</v>
      </c>
      <c r="C68" s="12" t="s">
        <v>886</v>
      </c>
      <c r="D68" s="7" t="s">
        <v>15</v>
      </c>
      <c r="E68" s="7">
        <v>1</v>
      </c>
      <c r="F68" s="7"/>
      <c r="G68" s="7">
        <v>43.5</v>
      </c>
      <c r="H68" s="7" t="s">
        <v>5</v>
      </c>
    </row>
    <row r="69" spans="1:8" ht="14.25">
      <c r="A69" s="7">
        <v>5106900</v>
      </c>
      <c r="B69" s="7">
        <v>52070</v>
      </c>
      <c r="C69" s="12" t="s">
        <v>887</v>
      </c>
      <c r="D69" s="7" t="s">
        <v>15</v>
      </c>
      <c r="E69" s="7">
        <v>1</v>
      </c>
      <c r="F69" s="7"/>
      <c r="G69" s="7">
        <v>3.9</v>
      </c>
      <c r="H69" s="7" t="s">
        <v>5</v>
      </c>
    </row>
    <row r="70" spans="1:8" ht="14.25">
      <c r="A70" s="7">
        <v>5107000</v>
      </c>
      <c r="B70" s="7">
        <v>52080</v>
      </c>
      <c r="C70" s="12" t="s">
        <v>888</v>
      </c>
      <c r="D70" s="7" t="s">
        <v>15</v>
      </c>
      <c r="E70" s="7">
        <v>1</v>
      </c>
      <c r="F70" s="7"/>
      <c r="G70" s="7">
        <v>156</v>
      </c>
      <c r="H70" s="7" t="s">
        <v>5</v>
      </c>
    </row>
    <row r="71" spans="1:8" ht="28.5">
      <c r="A71" s="7">
        <v>5107100</v>
      </c>
      <c r="B71" s="7">
        <v>52090</v>
      </c>
      <c r="C71" s="12" t="s">
        <v>889</v>
      </c>
      <c r="D71" s="7" t="s">
        <v>15</v>
      </c>
      <c r="E71" s="7">
        <v>1</v>
      </c>
      <c r="F71" s="7"/>
      <c r="G71" s="7">
        <v>0.81</v>
      </c>
      <c r="H71" s="7" t="s">
        <v>5</v>
      </c>
    </row>
    <row r="72" spans="1:8" ht="14.25">
      <c r="A72" s="7">
        <v>5107200</v>
      </c>
      <c r="B72" s="7">
        <v>52100</v>
      </c>
      <c r="C72" s="12" t="s">
        <v>890</v>
      </c>
      <c r="D72" s="7" t="s">
        <v>15</v>
      </c>
      <c r="E72" s="7">
        <v>1</v>
      </c>
      <c r="F72" s="7"/>
      <c r="G72" s="7">
        <v>10</v>
      </c>
      <c r="H72" s="7" t="s">
        <v>5</v>
      </c>
    </row>
    <row r="73" spans="1:8" ht="14.25">
      <c r="A73" s="7">
        <v>5107300</v>
      </c>
      <c r="B73" s="7">
        <v>52110</v>
      </c>
      <c r="C73" s="12" t="s">
        <v>891</v>
      </c>
      <c r="D73" s="7" t="s">
        <v>15</v>
      </c>
      <c r="E73" s="7">
        <v>1</v>
      </c>
      <c r="F73" s="7"/>
      <c r="G73" s="7"/>
      <c r="H73" s="7" t="s">
        <v>5</v>
      </c>
    </row>
    <row r="74" spans="1:8" ht="14.25">
      <c r="A74" s="7">
        <v>5107400</v>
      </c>
      <c r="B74" s="7">
        <v>52120</v>
      </c>
      <c r="C74" s="12" t="s">
        <v>892</v>
      </c>
      <c r="D74" s="7" t="s">
        <v>15</v>
      </c>
      <c r="E74" s="7">
        <v>1</v>
      </c>
      <c r="F74" s="7"/>
      <c r="G74" s="7"/>
      <c r="H74" s="7" t="s">
        <v>5</v>
      </c>
    </row>
    <row r="75" spans="1:8" ht="14.25">
      <c r="A75" s="7">
        <v>5107500</v>
      </c>
      <c r="B75" s="7">
        <v>52130</v>
      </c>
      <c r="C75" s="12" t="s">
        <v>893</v>
      </c>
      <c r="D75" s="7" t="s">
        <v>15</v>
      </c>
      <c r="E75" s="7">
        <v>1</v>
      </c>
      <c r="F75" s="7"/>
      <c r="G75" s="7"/>
      <c r="H75" s="7" t="s">
        <v>5</v>
      </c>
    </row>
    <row r="76" spans="1:8" ht="14.25">
      <c r="A76" s="7">
        <v>5107600</v>
      </c>
      <c r="B76" s="7">
        <v>52140</v>
      </c>
      <c r="C76" s="12" t="s">
        <v>894</v>
      </c>
      <c r="D76" s="7" t="s">
        <v>15</v>
      </c>
      <c r="E76" s="7">
        <v>1</v>
      </c>
      <c r="F76" s="7"/>
      <c r="G76" s="7"/>
      <c r="H76" s="7" t="s">
        <v>5</v>
      </c>
    </row>
    <row r="77" spans="1:8" ht="28.5">
      <c r="A77" s="10">
        <v>5107700</v>
      </c>
      <c r="B77" s="10">
        <v>52209</v>
      </c>
      <c r="C77" s="11" t="s">
        <v>895</v>
      </c>
      <c r="D77" s="10"/>
      <c r="E77" s="10"/>
      <c r="F77" s="10" t="s">
        <v>880</v>
      </c>
      <c r="G77" s="10"/>
      <c r="H77" s="10"/>
    </row>
    <row r="78" spans="1:8" ht="14.25">
      <c r="A78" s="7">
        <v>5107800</v>
      </c>
      <c r="B78" s="7">
        <v>52210</v>
      </c>
      <c r="C78" s="12" t="s">
        <v>896</v>
      </c>
      <c r="D78" s="7" t="s">
        <v>15</v>
      </c>
      <c r="E78" s="7">
        <v>1</v>
      </c>
      <c r="F78" s="7"/>
      <c r="G78" s="7">
        <v>17.5</v>
      </c>
      <c r="H78" s="7" t="s">
        <v>5</v>
      </c>
    </row>
    <row r="79" spans="1:8" ht="14.25">
      <c r="A79" s="7">
        <v>5107900</v>
      </c>
      <c r="B79" s="7">
        <v>52220</v>
      </c>
      <c r="C79" s="12" t="s">
        <v>897</v>
      </c>
      <c r="D79" s="7" t="s">
        <v>15</v>
      </c>
      <c r="E79" s="7">
        <v>1</v>
      </c>
      <c r="F79" s="7"/>
      <c r="G79" s="7">
        <v>17.5</v>
      </c>
      <c r="H79" s="7" t="s">
        <v>5</v>
      </c>
    </row>
    <row r="80" spans="1:8" ht="14.25">
      <c r="A80" s="7">
        <v>5108100</v>
      </c>
      <c r="B80" s="7">
        <v>52240</v>
      </c>
      <c r="C80" s="12" t="s">
        <v>898</v>
      </c>
      <c r="D80" s="7" t="s">
        <v>15</v>
      </c>
      <c r="E80" s="7">
        <v>1</v>
      </c>
      <c r="F80" s="7"/>
      <c r="G80" s="7">
        <v>19.5</v>
      </c>
      <c r="H80" s="7" t="s">
        <v>5</v>
      </c>
    </row>
    <row r="81" spans="1:8" ht="14.25">
      <c r="A81" s="7">
        <v>5108200</v>
      </c>
      <c r="B81" s="7">
        <v>52245</v>
      </c>
      <c r="C81" s="12" t="s">
        <v>899</v>
      </c>
      <c r="D81" s="7" t="s">
        <v>15</v>
      </c>
      <c r="E81" s="7">
        <v>1</v>
      </c>
      <c r="F81" s="7"/>
      <c r="G81" s="7">
        <v>19.5</v>
      </c>
      <c r="H81" s="7" t="s">
        <v>5</v>
      </c>
    </row>
    <row r="82" spans="1:8" ht="14.25">
      <c r="A82" s="7">
        <v>5108300</v>
      </c>
      <c r="B82" s="7">
        <v>52250</v>
      </c>
      <c r="C82" s="12" t="s">
        <v>900</v>
      </c>
      <c r="D82" s="7" t="s">
        <v>15</v>
      </c>
      <c r="E82" s="7">
        <v>1</v>
      </c>
      <c r="F82" s="7"/>
      <c r="G82" s="7">
        <v>10</v>
      </c>
      <c r="H82" s="7" t="s">
        <v>5</v>
      </c>
    </row>
    <row r="83" spans="1:8" ht="14.25">
      <c r="A83" s="7">
        <v>5108400</v>
      </c>
      <c r="B83" s="7">
        <v>52260</v>
      </c>
      <c r="C83" s="12" t="s">
        <v>901</v>
      </c>
      <c r="D83" s="7" t="s">
        <v>15</v>
      </c>
      <c r="E83" s="7">
        <v>1</v>
      </c>
      <c r="F83" s="7"/>
      <c r="G83" s="7">
        <v>10</v>
      </c>
      <c r="H83" s="7" t="s">
        <v>5</v>
      </c>
    </row>
    <row r="84" spans="1:8" ht="14.25">
      <c r="A84" s="7">
        <v>5108500</v>
      </c>
      <c r="B84" s="7">
        <v>52270</v>
      </c>
      <c r="C84" s="12" t="s">
        <v>902</v>
      </c>
      <c r="D84" s="7" t="s">
        <v>15</v>
      </c>
      <c r="E84" s="7">
        <v>1</v>
      </c>
      <c r="F84" s="7"/>
      <c r="G84" s="7">
        <v>1.5</v>
      </c>
      <c r="H84" s="7" t="s">
        <v>5</v>
      </c>
    </row>
    <row r="85" spans="1:8" ht="14.25">
      <c r="A85" s="7">
        <v>5108600</v>
      </c>
      <c r="B85" s="7">
        <v>52280</v>
      </c>
      <c r="C85" s="12" t="s">
        <v>903</v>
      </c>
      <c r="D85" s="7" t="s">
        <v>15</v>
      </c>
      <c r="E85" s="7">
        <v>1</v>
      </c>
      <c r="F85" s="7"/>
      <c r="G85" s="7">
        <v>19.5</v>
      </c>
      <c r="H85" s="7" t="s">
        <v>5</v>
      </c>
    </row>
    <row r="86" spans="1:8" ht="14.25">
      <c r="A86" s="7">
        <v>5108700</v>
      </c>
      <c r="B86" s="7">
        <v>52290</v>
      </c>
      <c r="C86" s="12" t="s">
        <v>904</v>
      </c>
      <c r="D86" s="7" t="s">
        <v>15</v>
      </c>
      <c r="E86" s="7">
        <v>1</v>
      </c>
      <c r="F86" s="7"/>
      <c r="G86" s="7"/>
      <c r="H86" s="7" t="s">
        <v>5</v>
      </c>
    </row>
    <row r="87" spans="1:8" ht="14.25">
      <c r="A87" s="7">
        <v>5108800</v>
      </c>
      <c r="B87" s="7">
        <v>52300</v>
      </c>
      <c r="C87" s="12" t="s">
        <v>905</v>
      </c>
      <c r="D87" s="7" t="s">
        <v>15</v>
      </c>
      <c r="E87" s="7">
        <v>1</v>
      </c>
      <c r="F87" s="7"/>
      <c r="G87" s="7">
        <v>10</v>
      </c>
      <c r="H87" s="7" t="s">
        <v>5</v>
      </c>
    </row>
    <row r="88" spans="1:8" ht="14.25">
      <c r="A88" s="7">
        <v>5108900</v>
      </c>
      <c r="B88" s="7">
        <v>52310</v>
      </c>
      <c r="C88" s="12" t="s">
        <v>906</v>
      </c>
      <c r="D88" s="7" t="s">
        <v>15</v>
      </c>
      <c r="E88" s="7">
        <v>1</v>
      </c>
      <c r="F88" s="7"/>
      <c r="G88" s="7"/>
      <c r="H88" s="7" t="s">
        <v>5</v>
      </c>
    </row>
    <row r="89" spans="1:8" ht="14.25">
      <c r="A89" s="7">
        <v>5109000</v>
      </c>
      <c r="B89" s="7">
        <v>52320</v>
      </c>
      <c r="C89" s="12" t="s">
        <v>907</v>
      </c>
      <c r="D89" s="7" t="s">
        <v>15</v>
      </c>
      <c r="E89" s="7">
        <v>1</v>
      </c>
      <c r="F89" s="7"/>
      <c r="G89" s="7"/>
      <c r="H89" s="7" t="s">
        <v>5</v>
      </c>
    </row>
    <row r="90" spans="1:8" ht="14.25">
      <c r="A90" s="7">
        <v>5109100</v>
      </c>
      <c r="B90" s="7">
        <v>52330</v>
      </c>
      <c r="C90" s="12" t="s">
        <v>908</v>
      </c>
      <c r="D90" s="7" t="s">
        <v>15</v>
      </c>
      <c r="E90" s="7">
        <v>1</v>
      </c>
      <c r="F90" s="7"/>
      <c r="G90" s="7"/>
      <c r="H90" s="7" t="s">
        <v>5</v>
      </c>
    </row>
    <row r="91" spans="1:8" ht="14.25">
      <c r="A91" s="7">
        <v>5109200</v>
      </c>
      <c r="B91" s="7">
        <v>52340</v>
      </c>
      <c r="C91" s="12" t="s">
        <v>909</v>
      </c>
      <c r="D91" s="7" t="s">
        <v>15</v>
      </c>
      <c r="E91" s="7">
        <v>1</v>
      </c>
      <c r="F91" s="7"/>
      <c r="G91" s="7"/>
      <c r="H91" s="7" t="s">
        <v>5</v>
      </c>
    </row>
    <row r="92" spans="1:8" ht="28.5">
      <c r="A92" s="10">
        <v>5109300</v>
      </c>
      <c r="B92" s="10">
        <v>52409</v>
      </c>
      <c r="C92" s="11" t="s">
        <v>910</v>
      </c>
      <c r="D92" s="10"/>
      <c r="E92" s="10"/>
      <c r="F92" s="10" t="s">
        <v>880</v>
      </c>
      <c r="G92" s="10"/>
      <c r="H92" s="10"/>
    </row>
    <row r="93" spans="1:8" ht="14.25">
      <c r="A93" s="7">
        <v>5109400</v>
      </c>
      <c r="B93" s="7">
        <v>52410</v>
      </c>
      <c r="C93" s="12" t="s">
        <v>911</v>
      </c>
      <c r="D93" s="7" t="s">
        <v>15</v>
      </c>
      <c r="E93" s="7">
        <v>1</v>
      </c>
      <c r="F93" s="7"/>
      <c r="G93" s="7">
        <v>39.5</v>
      </c>
      <c r="H93" s="7" t="s">
        <v>5</v>
      </c>
    </row>
    <row r="94" spans="1:8" ht="14.25">
      <c r="A94" s="7">
        <v>5109500</v>
      </c>
      <c r="B94" s="7">
        <v>52420</v>
      </c>
      <c r="C94" s="12" t="s">
        <v>912</v>
      </c>
      <c r="D94" s="7" t="s">
        <v>15</v>
      </c>
      <c r="E94" s="7">
        <v>1</v>
      </c>
      <c r="F94" s="7"/>
      <c r="G94" s="7">
        <v>29</v>
      </c>
      <c r="H94" s="7" t="s">
        <v>5</v>
      </c>
    </row>
    <row r="95" spans="1:8" ht="14.25">
      <c r="A95" s="7">
        <v>5109700</v>
      </c>
      <c r="B95" s="7">
        <v>52440</v>
      </c>
      <c r="C95" s="12" t="s">
        <v>913</v>
      </c>
      <c r="D95" s="7" t="s">
        <v>15</v>
      </c>
      <c r="E95" s="7">
        <v>1</v>
      </c>
      <c r="F95" s="7"/>
      <c r="G95" s="7">
        <v>29</v>
      </c>
      <c r="H95" s="7" t="s">
        <v>5</v>
      </c>
    </row>
    <row r="96" spans="1:8" ht="14.25">
      <c r="A96" s="7">
        <v>5109800</v>
      </c>
      <c r="B96" s="7">
        <v>52445</v>
      </c>
      <c r="C96" s="12" t="s">
        <v>914</v>
      </c>
      <c r="D96" s="7" t="s">
        <v>15</v>
      </c>
      <c r="E96" s="7">
        <v>1</v>
      </c>
      <c r="F96" s="7"/>
      <c r="G96" s="7">
        <v>29</v>
      </c>
      <c r="H96" s="7" t="s">
        <v>5</v>
      </c>
    </row>
    <row r="97" spans="1:8" ht="14.25">
      <c r="A97" s="7">
        <v>5109900</v>
      </c>
      <c r="B97" s="7">
        <v>52450</v>
      </c>
      <c r="C97" s="12" t="s">
        <v>915</v>
      </c>
      <c r="D97" s="7" t="s">
        <v>15</v>
      </c>
      <c r="E97" s="7">
        <v>1</v>
      </c>
      <c r="F97" s="7"/>
      <c r="G97" s="7">
        <v>17.5</v>
      </c>
      <c r="H97" s="7" t="s">
        <v>5</v>
      </c>
    </row>
    <row r="98" spans="1:8" ht="14.25">
      <c r="A98" s="7">
        <v>5110000</v>
      </c>
      <c r="B98" s="7">
        <v>52460</v>
      </c>
      <c r="C98" s="12" t="s">
        <v>916</v>
      </c>
      <c r="D98" s="7" t="s">
        <v>15</v>
      </c>
      <c r="E98" s="7">
        <v>1</v>
      </c>
      <c r="F98" s="7"/>
      <c r="G98" s="7">
        <v>10</v>
      </c>
      <c r="H98" s="7" t="s">
        <v>5</v>
      </c>
    </row>
    <row r="99" spans="1:8" ht="14.25">
      <c r="A99" s="7">
        <v>5110100</v>
      </c>
      <c r="B99" s="7">
        <v>52470</v>
      </c>
      <c r="C99" s="12" t="s">
        <v>917</v>
      </c>
      <c r="D99" s="7" t="s">
        <v>15</v>
      </c>
      <c r="E99" s="7">
        <v>1</v>
      </c>
      <c r="F99" s="7"/>
      <c r="G99" s="7">
        <v>2.9</v>
      </c>
      <c r="H99" s="7" t="s">
        <v>5</v>
      </c>
    </row>
    <row r="100" spans="1:8" ht="14.25">
      <c r="A100" s="7">
        <v>5110200</v>
      </c>
      <c r="B100" s="7">
        <v>52475</v>
      </c>
      <c r="C100" s="12" t="s">
        <v>918</v>
      </c>
      <c r="D100" s="7" t="s">
        <v>115</v>
      </c>
      <c r="E100" s="7">
        <v>1</v>
      </c>
      <c r="F100" s="7"/>
      <c r="G100" s="7">
        <v>620</v>
      </c>
      <c r="H100" s="7" t="s">
        <v>5</v>
      </c>
    </row>
    <row r="101" spans="1:8" ht="14.25">
      <c r="A101" s="7">
        <v>5110300</v>
      </c>
      <c r="B101" s="7">
        <v>52480</v>
      </c>
      <c r="C101" s="12" t="s">
        <v>919</v>
      </c>
      <c r="D101" s="7" t="s">
        <v>15</v>
      </c>
      <c r="E101" s="7">
        <v>1</v>
      </c>
      <c r="F101" s="7"/>
      <c r="G101" s="7">
        <v>79</v>
      </c>
      <c r="H101" s="7" t="s">
        <v>5</v>
      </c>
    </row>
    <row r="102" spans="1:8" ht="14.25">
      <c r="A102" s="7">
        <v>5110400</v>
      </c>
      <c r="B102" s="7">
        <v>52485</v>
      </c>
      <c r="C102" s="12" t="s">
        <v>918</v>
      </c>
      <c r="D102" s="7" t="s">
        <v>115</v>
      </c>
      <c r="E102" s="7">
        <v>1</v>
      </c>
      <c r="F102" s="7"/>
      <c r="G102" s="7">
        <v>2870</v>
      </c>
      <c r="H102" s="7" t="s">
        <v>5</v>
      </c>
    </row>
    <row r="103" spans="1:8" ht="14.25">
      <c r="A103" s="7">
        <v>5110500</v>
      </c>
      <c r="B103" s="7">
        <v>52490</v>
      </c>
      <c r="C103" s="12" t="s">
        <v>920</v>
      </c>
      <c r="D103" s="7" t="s">
        <v>15</v>
      </c>
      <c r="E103" s="7">
        <v>1</v>
      </c>
      <c r="F103" s="7"/>
      <c r="G103" s="7">
        <v>0.49</v>
      </c>
      <c r="H103" s="7" t="s">
        <v>5</v>
      </c>
    </row>
    <row r="104" spans="1:8" ht="14.25">
      <c r="A104" s="7">
        <v>5110600</v>
      </c>
      <c r="B104" s="7">
        <v>52495</v>
      </c>
      <c r="C104" s="12" t="s">
        <v>921</v>
      </c>
      <c r="D104" s="7" t="s">
        <v>115</v>
      </c>
      <c r="E104" s="7">
        <v>1</v>
      </c>
      <c r="F104" s="7"/>
      <c r="G104" s="7">
        <v>88</v>
      </c>
      <c r="H104" s="7" t="s">
        <v>5</v>
      </c>
    </row>
    <row r="105" spans="1:8" ht="14.25">
      <c r="A105" s="7">
        <v>5110700</v>
      </c>
      <c r="B105" s="7">
        <v>52500</v>
      </c>
      <c r="C105" s="12" t="s">
        <v>922</v>
      </c>
      <c r="D105" s="7" t="s">
        <v>15</v>
      </c>
      <c r="E105" s="7">
        <v>1</v>
      </c>
      <c r="F105" s="7"/>
      <c r="G105" s="7">
        <v>10</v>
      </c>
      <c r="H105" s="7" t="s">
        <v>5</v>
      </c>
    </row>
    <row r="106" spans="1:8" ht="14.25">
      <c r="A106" s="7">
        <v>5110800</v>
      </c>
      <c r="B106" s="7">
        <v>52505</v>
      </c>
      <c r="C106" s="12" t="s">
        <v>921</v>
      </c>
      <c r="D106" s="7" t="s">
        <v>115</v>
      </c>
      <c r="E106" s="7">
        <v>1</v>
      </c>
      <c r="F106" s="7"/>
      <c r="G106" s="7">
        <v>840</v>
      </c>
      <c r="H106" s="7" t="s">
        <v>5</v>
      </c>
    </row>
    <row r="107" spans="1:8" ht="14.25">
      <c r="A107" s="7">
        <v>5110900</v>
      </c>
      <c r="B107" s="7">
        <v>52510</v>
      </c>
      <c r="C107" s="12" t="s">
        <v>906</v>
      </c>
      <c r="D107" s="7" t="s">
        <v>115</v>
      </c>
      <c r="E107" s="7">
        <v>1</v>
      </c>
      <c r="F107" s="7" t="s">
        <v>923</v>
      </c>
      <c r="G107" s="7">
        <v>39.5</v>
      </c>
      <c r="H107" s="7" t="s">
        <v>5</v>
      </c>
    </row>
    <row r="108" spans="1:8" ht="14.25">
      <c r="A108" s="7">
        <v>5111000</v>
      </c>
      <c r="B108" s="7">
        <v>52520</v>
      </c>
      <c r="C108" s="12" t="s">
        <v>907</v>
      </c>
      <c r="D108" s="7" t="s">
        <v>15</v>
      </c>
      <c r="E108" s="7">
        <v>1</v>
      </c>
      <c r="F108" s="7"/>
      <c r="G108" s="7">
        <v>39.5</v>
      </c>
      <c r="H108" s="7" t="s">
        <v>5</v>
      </c>
    </row>
    <row r="109" spans="1:8" ht="14.25">
      <c r="A109" s="7">
        <v>5111100</v>
      </c>
      <c r="B109" s="7">
        <v>52525</v>
      </c>
      <c r="C109" s="12" t="s">
        <v>921</v>
      </c>
      <c r="D109" s="7" t="s">
        <v>115</v>
      </c>
      <c r="E109" s="7">
        <v>1</v>
      </c>
      <c r="F109" s="7"/>
      <c r="G109" s="7">
        <v>670</v>
      </c>
      <c r="H109" s="7" t="s">
        <v>5</v>
      </c>
    </row>
    <row r="110" spans="1:8" ht="14.25">
      <c r="A110" s="7">
        <v>5111200</v>
      </c>
      <c r="B110" s="7">
        <v>52530</v>
      </c>
      <c r="C110" s="12" t="s">
        <v>908</v>
      </c>
      <c r="D110" s="7" t="s">
        <v>115</v>
      </c>
      <c r="E110" s="7">
        <v>1</v>
      </c>
      <c r="F110" s="7"/>
      <c r="G110" s="7">
        <v>102</v>
      </c>
      <c r="H110" s="7" t="s">
        <v>5</v>
      </c>
    </row>
    <row r="111" spans="1:8" ht="14.25">
      <c r="A111" s="7">
        <v>5111300</v>
      </c>
      <c r="B111" s="7">
        <v>52540</v>
      </c>
      <c r="C111" s="12" t="s">
        <v>909</v>
      </c>
      <c r="D111" s="7" t="s">
        <v>15</v>
      </c>
      <c r="E111" s="7">
        <v>1</v>
      </c>
      <c r="F111" s="7"/>
      <c r="G111" s="7">
        <v>48</v>
      </c>
      <c r="H111" s="7" t="s">
        <v>5</v>
      </c>
    </row>
    <row r="112" spans="1:8" ht="14.25">
      <c r="A112" s="7">
        <v>5111400</v>
      </c>
      <c r="B112" s="7">
        <v>52545</v>
      </c>
      <c r="C112" s="12" t="s">
        <v>921</v>
      </c>
      <c r="D112" s="7" t="s">
        <v>115</v>
      </c>
      <c r="E112" s="7">
        <v>1</v>
      </c>
      <c r="F112" s="7"/>
      <c r="G112" s="7">
        <v>910</v>
      </c>
      <c r="H112" s="7" t="s">
        <v>5</v>
      </c>
    </row>
    <row r="113" spans="1:8" ht="28.5">
      <c r="A113" s="10">
        <v>5111500</v>
      </c>
      <c r="B113" s="10">
        <v>52599</v>
      </c>
      <c r="C113" s="11" t="s">
        <v>924</v>
      </c>
      <c r="D113" s="10"/>
      <c r="E113" s="10"/>
      <c r="F113" s="10"/>
      <c r="G113" s="10"/>
      <c r="H113" s="10"/>
    </row>
    <row r="114" spans="1:8" ht="14.25">
      <c r="A114" s="7">
        <v>5111600</v>
      </c>
      <c r="B114" s="7">
        <v>52600</v>
      </c>
      <c r="C114" s="12" t="s">
        <v>925</v>
      </c>
      <c r="D114" s="7" t="s">
        <v>15</v>
      </c>
      <c r="E114" s="7">
        <v>1</v>
      </c>
      <c r="F114" s="7"/>
      <c r="G114" s="7">
        <v>2.6</v>
      </c>
      <c r="H114" s="7" t="s">
        <v>5</v>
      </c>
    </row>
    <row r="115" spans="1:8" ht="28.5">
      <c r="A115" s="10">
        <v>5111700</v>
      </c>
      <c r="B115" s="10">
        <v>52609</v>
      </c>
      <c r="C115" s="11" t="s">
        <v>926</v>
      </c>
      <c r="D115" s="10"/>
      <c r="E115" s="10"/>
      <c r="F115" s="10"/>
      <c r="G115" s="10"/>
      <c r="H115" s="10"/>
    </row>
    <row r="116" spans="1:8" ht="14.25">
      <c r="A116" s="7">
        <v>5111800</v>
      </c>
      <c r="B116" s="7">
        <v>52610</v>
      </c>
      <c r="C116" s="12" t="s">
        <v>927</v>
      </c>
      <c r="D116" s="7" t="s">
        <v>117</v>
      </c>
      <c r="E116" s="7">
        <v>1</v>
      </c>
      <c r="F116" s="7"/>
      <c r="G116" s="7">
        <v>83</v>
      </c>
      <c r="H116" s="7" t="s">
        <v>5</v>
      </c>
    </row>
    <row r="117" spans="1:8" ht="14.25">
      <c r="A117" s="7">
        <v>5111900</v>
      </c>
      <c r="B117" s="7">
        <v>52620</v>
      </c>
      <c r="C117" s="12" t="s">
        <v>928</v>
      </c>
      <c r="D117" s="7" t="s">
        <v>30</v>
      </c>
      <c r="E117" s="7">
        <v>1</v>
      </c>
      <c r="F117" s="7"/>
      <c r="G117" s="7">
        <v>36.5</v>
      </c>
      <c r="H117" s="7" t="s">
        <v>5</v>
      </c>
    </row>
    <row r="118" spans="1:8" ht="14.25">
      <c r="A118" s="10">
        <v>5112000</v>
      </c>
      <c r="B118" s="10">
        <v>52629</v>
      </c>
      <c r="C118" s="11" t="s">
        <v>929</v>
      </c>
      <c r="D118" s="10"/>
      <c r="E118" s="10"/>
      <c r="F118" s="10"/>
      <c r="G118" s="10"/>
      <c r="H118" s="10"/>
    </row>
    <row r="119" spans="1:8" ht="14.25">
      <c r="A119" s="7">
        <v>5112100</v>
      </c>
      <c r="B119" s="7">
        <v>52630</v>
      </c>
      <c r="C119" s="12" t="s">
        <v>930</v>
      </c>
      <c r="D119" s="7" t="s">
        <v>88</v>
      </c>
      <c r="E119" s="7">
        <v>1</v>
      </c>
      <c r="F119" s="7" t="s">
        <v>931</v>
      </c>
      <c r="G119" s="7">
        <v>29.5</v>
      </c>
      <c r="H119" s="7" t="s">
        <v>5</v>
      </c>
    </row>
    <row r="120" spans="1:8" ht="14.25">
      <c r="A120" s="7">
        <v>5112200</v>
      </c>
      <c r="B120" s="7">
        <v>52631</v>
      </c>
      <c r="C120" s="12" t="s">
        <v>932</v>
      </c>
      <c r="D120" s="7" t="s">
        <v>88</v>
      </c>
      <c r="E120" s="7">
        <v>1</v>
      </c>
      <c r="F120" s="7" t="s">
        <v>931</v>
      </c>
      <c r="G120" s="7">
        <v>14.5</v>
      </c>
      <c r="H120" s="7" t="s">
        <v>5</v>
      </c>
    </row>
    <row r="121" spans="1:8" ht="14.25">
      <c r="A121" s="10">
        <v>5112300</v>
      </c>
      <c r="B121" s="10">
        <v>52633</v>
      </c>
      <c r="C121" s="11" t="s">
        <v>933</v>
      </c>
      <c r="D121" s="10"/>
      <c r="E121" s="10"/>
      <c r="F121" s="10"/>
      <c r="G121" s="10"/>
      <c r="H121" s="10"/>
    </row>
    <row r="122" spans="1:8" ht="14.25">
      <c r="A122" s="7">
        <v>5112400</v>
      </c>
      <c r="B122" s="7">
        <v>52634</v>
      </c>
      <c r="C122" s="12" t="s">
        <v>934</v>
      </c>
      <c r="D122" s="7" t="s">
        <v>761</v>
      </c>
      <c r="E122" s="7">
        <v>1</v>
      </c>
      <c r="F122" s="7" t="s">
        <v>931</v>
      </c>
      <c r="G122" s="7">
        <v>343</v>
      </c>
      <c r="H122" s="7" t="s">
        <v>5</v>
      </c>
    </row>
    <row r="123" spans="1:8" ht="14.25">
      <c r="A123" s="7">
        <v>5112500</v>
      </c>
      <c r="B123" s="7">
        <v>52635</v>
      </c>
      <c r="C123" s="12" t="s">
        <v>935</v>
      </c>
      <c r="D123" s="7" t="s">
        <v>761</v>
      </c>
      <c r="E123" s="7">
        <v>1</v>
      </c>
      <c r="F123" s="7" t="s">
        <v>931</v>
      </c>
      <c r="G123" s="7">
        <v>39</v>
      </c>
      <c r="H123" s="7" t="s">
        <v>5</v>
      </c>
    </row>
    <row r="124" spans="1:8" ht="14.25">
      <c r="A124" s="7">
        <v>5112600</v>
      </c>
      <c r="B124" s="7">
        <v>52636</v>
      </c>
      <c r="C124" s="12" t="s">
        <v>936</v>
      </c>
      <c r="D124" s="7" t="s">
        <v>112</v>
      </c>
      <c r="E124" s="7">
        <v>1</v>
      </c>
      <c r="F124" s="7" t="s">
        <v>931</v>
      </c>
      <c r="G124" s="7">
        <v>74</v>
      </c>
      <c r="H124" s="7" t="s">
        <v>5</v>
      </c>
    </row>
    <row r="125" spans="1:8" ht="14.25">
      <c r="A125" s="7">
        <v>5112700</v>
      </c>
      <c r="B125" s="7">
        <v>52637</v>
      </c>
      <c r="C125" s="12" t="s">
        <v>937</v>
      </c>
      <c r="D125" s="7" t="s">
        <v>761</v>
      </c>
      <c r="E125" s="7">
        <v>1</v>
      </c>
      <c r="F125" s="7" t="s">
        <v>931</v>
      </c>
      <c r="G125" s="7">
        <v>39</v>
      </c>
      <c r="H125" s="7" t="s">
        <v>5</v>
      </c>
    </row>
    <row r="126" spans="1:8" ht="28.5">
      <c r="A126" s="10">
        <v>5112800</v>
      </c>
      <c r="B126" s="10">
        <v>52639</v>
      </c>
      <c r="C126" s="11" t="s">
        <v>938</v>
      </c>
      <c r="D126" s="10"/>
      <c r="E126" s="10"/>
      <c r="F126" s="10"/>
      <c r="G126" s="10"/>
      <c r="H126" s="10"/>
    </row>
    <row r="127" spans="1:8" ht="14.25">
      <c r="A127" s="7">
        <v>5112900</v>
      </c>
      <c r="B127" s="7">
        <v>52640</v>
      </c>
      <c r="C127" s="12" t="s">
        <v>939</v>
      </c>
      <c r="D127" s="7" t="s">
        <v>940</v>
      </c>
      <c r="E127" s="7">
        <v>1</v>
      </c>
      <c r="F127" s="7"/>
      <c r="G127" s="7">
        <v>0.48</v>
      </c>
      <c r="H127" s="7" t="s">
        <v>5</v>
      </c>
    </row>
    <row r="128" spans="1:8" ht="28.5">
      <c r="A128" s="10">
        <v>5113000</v>
      </c>
      <c r="B128" s="10">
        <v>52649</v>
      </c>
      <c r="C128" s="11" t="s">
        <v>941</v>
      </c>
      <c r="D128" s="10"/>
      <c r="E128" s="10"/>
      <c r="F128" s="10"/>
      <c r="G128" s="10"/>
      <c r="H128" s="10"/>
    </row>
    <row r="129" spans="1:8" ht="14.25">
      <c r="A129" s="7">
        <v>5113100</v>
      </c>
      <c r="B129" s="7">
        <v>52650</v>
      </c>
      <c r="C129" s="12" t="s">
        <v>942</v>
      </c>
      <c r="D129" s="7" t="s">
        <v>761</v>
      </c>
      <c r="E129" s="7">
        <v>1</v>
      </c>
      <c r="F129" s="7"/>
      <c r="G129" s="7">
        <v>50</v>
      </c>
      <c r="H129" s="7" t="s">
        <v>5</v>
      </c>
    </row>
    <row r="130" spans="1:8" ht="42.75">
      <c r="A130" s="10">
        <v>5113200</v>
      </c>
      <c r="B130" s="10">
        <v>53008</v>
      </c>
      <c r="C130" s="11" t="s">
        <v>943</v>
      </c>
      <c r="D130" s="10"/>
      <c r="E130" s="10"/>
      <c r="F130" s="10" t="s">
        <v>944</v>
      </c>
      <c r="G130" s="10"/>
      <c r="H130" s="10"/>
    </row>
    <row r="131" spans="1:8" ht="14.25">
      <c r="A131" s="7">
        <v>5113400</v>
      </c>
      <c r="B131" s="7">
        <v>53010</v>
      </c>
      <c r="C131" s="12" t="s">
        <v>945</v>
      </c>
      <c r="D131" s="7" t="s">
        <v>88</v>
      </c>
      <c r="E131" s="7">
        <v>1</v>
      </c>
      <c r="F131" s="7"/>
      <c r="G131" s="7">
        <v>1.7</v>
      </c>
      <c r="H131" s="7" t="s">
        <v>5</v>
      </c>
    </row>
    <row r="132" spans="1:8" ht="14.25">
      <c r="A132" s="7">
        <v>5113500</v>
      </c>
      <c r="B132" s="7">
        <v>53020</v>
      </c>
      <c r="C132" s="12" t="s">
        <v>946</v>
      </c>
      <c r="D132" s="7" t="s">
        <v>88</v>
      </c>
      <c r="E132" s="7">
        <v>1</v>
      </c>
      <c r="F132" s="7"/>
      <c r="G132" s="7">
        <v>29</v>
      </c>
      <c r="H132" s="7" t="s">
        <v>5</v>
      </c>
    </row>
    <row r="133" spans="1:8" ht="14.25">
      <c r="A133" s="7">
        <v>5113600</v>
      </c>
      <c r="B133" s="7">
        <v>53030</v>
      </c>
      <c r="C133" s="12" t="s">
        <v>947</v>
      </c>
      <c r="D133" s="7" t="s">
        <v>88</v>
      </c>
      <c r="E133" s="7">
        <v>1</v>
      </c>
      <c r="F133" s="7"/>
      <c r="G133" s="7">
        <v>29</v>
      </c>
      <c r="H133" s="7" t="s">
        <v>5</v>
      </c>
    </row>
    <row r="134" spans="1:8" ht="14.25">
      <c r="A134" s="7">
        <v>5113700</v>
      </c>
      <c r="B134" s="7">
        <v>53040</v>
      </c>
      <c r="C134" s="12" t="s">
        <v>948</v>
      </c>
      <c r="D134" s="7" t="s">
        <v>88</v>
      </c>
      <c r="E134" s="7">
        <v>1</v>
      </c>
      <c r="F134" s="7"/>
      <c r="G134" s="7">
        <v>29</v>
      </c>
      <c r="H134" s="7" t="s">
        <v>5</v>
      </c>
    </row>
    <row r="135" spans="1:8" ht="14.25">
      <c r="A135" s="7">
        <v>5113800</v>
      </c>
      <c r="B135" s="7">
        <v>53050</v>
      </c>
      <c r="C135" s="12" t="s">
        <v>949</v>
      </c>
      <c r="D135" s="7" t="s">
        <v>88</v>
      </c>
      <c r="E135" s="7">
        <v>1</v>
      </c>
      <c r="F135" s="7"/>
      <c r="G135" s="7">
        <v>16.5</v>
      </c>
      <c r="H135" s="7" t="s">
        <v>5</v>
      </c>
    </row>
    <row r="136" spans="1:8" ht="14.25">
      <c r="A136" s="7">
        <v>5113900</v>
      </c>
      <c r="B136" s="7">
        <v>53060</v>
      </c>
      <c r="C136" s="12" t="s">
        <v>950</v>
      </c>
      <c r="D136" s="7" t="s">
        <v>88</v>
      </c>
      <c r="E136" s="7">
        <v>1</v>
      </c>
      <c r="F136" s="7"/>
      <c r="G136" s="7">
        <v>7.6</v>
      </c>
      <c r="H136" s="7" t="s">
        <v>5</v>
      </c>
    </row>
    <row r="137" spans="1:8" ht="14.25">
      <c r="A137" s="7">
        <v>5114000</v>
      </c>
      <c r="B137" s="7">
        <v>53070</v>
      </c>
      <c r="C137" s="12" t="s">
        <v>951</v>
      </c>
      <c r="D137" s="7" t="s">
        <v>88</v>
      </c>
      <c r="E137" s="7">
        <v>1</v>
      </c>
      <c r="F137" s="7"/>
      <c r="G137" s="7">
        <v>2.6</v>
      </c>
      <c r="H137" s="7" t="s">
        <v>5</v>
      </c>
    </row>
    <row r="138" spans="1:8" ht="14.25">
      <c r="A138" s="7">
        <v>5114100</v>
      </c>
      <c r="B138" s="7">
        <v>53080</v>
      </c>
      <c r="C138" s="12" t="s">
        <v>952</v>
      </c>
      <c r="D138" s="7" t="s">
        <v>88</v>
      </c>
      <c r="E138" s="7">
        <v>1</v>
      </c>
      <c r="F138" s="7"/>
      <c r="G138" s="7">
        <v>1.7</v>
      </c>
      <c r="H138" s="7" t="s">
        <v>5</v>
      </c>
    </row>
    <row r="139" spans="1:8" ht="14.25">
      <c r="A139" s="7">
        <v>5114200</v>
      </c>
      <c r="B139" s="7">
        <v>53085</v>
      </c>
      <c r="C139" s="12" t="s">
        <v>953</v>
      </c>
      <c r="D139" s="7" t="s">
        <v>88</v>
      </c>
      <c r="E139" s="7">
        <v>1</v>
      </c>
      <c r="F139" s="7"/>
      <c r="G139" s="7">
        <v>1.7</v>
      </c>
      <c r="H139" s="7" t="s">
        <v>5</v>
      </c>
    </row>
    <row r="140" spans="1:8" ht="14.25">
      <c r="A140" s="7">
        <v>5114300</v>
      </c>
      <c r="B140" s="7">
        <v>53090</v>
      </c>
      <c r="C140" s="12" t="s">
        <v>954</v>
      </c>
      <c r="D140" s="7" t="s">
        <v>88</v>
      </c>
      <c r="E140" s="7">
        <v>1</v>
      </c>
      <c r="F140" s="7"/>
      <c r="G140" s="7">
        <v>1.5</v>
      </c>
      <c r="H140" s="7" t="s">
        <v>5</v>
      </c>
    </row>
    <row r="141" spans="1:8" ht="14.25">
      <c r="A141" s="7">
        <v>5114400</v>
      </c>
      <c r="B141" s="7">
        <v>53110</v>
      </c>
      <c r="C141" s="12" t="s">
        <v>955</v>
      </c>
      <c r="D141" s="7" t="s">
        <v>88</v>
      </c>
      <c r="E141" s="7">
        <v>1</v>
      </c>
      <c r="F141" s="7"/>
      <c r="G141" s="7">
        <v>24.5</v>
      </c>
      <c r="H141" s="7" t="s">
        <v>5</v>
      </c>
    </row>
    <row r="142" spans="1:8" ht="14.25">
      <c r="A142" s="7">
        <v>5114500</v>
      </c>
      <c r="B142" s="7">
        <v>53120</v>
      </c>
      <c r="C142" s="12" t="s">
        <v>956</v>
      </c>
      <c r="D142" s="7" t="s">
        <v>88</v>
      </c>
      <c r="E142" s="7">
        <v>1</v>
      </c>
      <c r="F142" s="7"/>
      <c r="G142" s="7">
        <v>16.5</v>
      </c>
      <c r="H142" s="7" t="s">
        <v>5</v>
      </c>
    </row>
    <row r="143" spans="1:8" ht="14.25">
      <c r="A143" s="7">
        <v>5114600</v>
      </c>
      <c r="B143" s="7">
        <v>53130</v>
      </c>
      <c r="C143" s="12" t="s">
        <v>957</v>
      </c>
      <c r="D143" s="7" t="s">
        <v>88</v>
      </c>
      <c r="E143" s="7">
        <v>1</v>
      </c>
      <c r="F143" s="7"/>
      <c r="G143" s="7">
        <v>6</v>
      </c>
      <c r="H143" s="7" t="s">
        <v>5</v>
      </c>
    </row>
    <row r="144" spans="1:8" ht="14.25">
      <c r="A144" s="7">
        <v>5114700</v>
      </c>
      <c r="B144" s="7">
        <v>53140</v>
      </c>
      <c r="C144" s="12" t="s">
        <v>958</v>
      </c>
      <c r="D144" s="7" t="s">
        <v>88</v>
      </c>
      <c r="E144" s="7">
        <v>1</v>
      </c>
      <c r="F144" s="7"/>
      <c r="G144" s="7">
        <v>11.5</v>
      </c>
      <c r="H144" s="7" t="s">
        <v>5</v>
      </c>
    </row>
    <row r="145" spans="1:8" ht="14.25">
      <c r="A145" s="7">
        <v>5114800</v>
      </c>
      <c r="B145" s="7">
        <v>53150</v>
      </c>
      <c r="C145" s="12" t="s">
        <v>959</v>
      </c>
      <c r="D145" s="7" t="s">
        <v>88</v>
      </c>
      <c r="E145" s="7">
        <v>1</v>
      </c>
      <c r="F145" s="7"/>
      <c r="G145" s="7">
        <v>13</v>
      </c>
      <c r="H145" s="7" t="s">
        <v>5</v>
      </c>
    </row>
    <row r="146" spans="1:8" ht="14.25">
      <c r="A146" s="7">
        <v>5114900</v>
      </c>
      <c r="B146" s="7">
        <v>53160</v>
      </c>
      <c r="C146" s="12" t="s">
        <v>960</v>
      </c>
      <c r="D146" s="7" t="s">
        <v>88</v>
      </c>
      <c r="E146" s="7">
        <v>1</v>
      </c>
      <c r="F146" s="7"/>
      <c r="G146" s="7">
        <v>29</v>
      </c>
      <c r="H146" s="7" t="s">
        <v>5</v>
      </c>
    </row>
    <row r="147" spans="1:8" ht="14.25">
      <c r="A147" s="7">
        <v>5115000</v>
      </c>
      <c r="B147" s="7">
        <v>53170</v>
      </c>
      <c r="C147" s="12" t="s">
        <v>961</v>
      </c>
      <c r="D147" s="7" t="s">
        <v>88</v>
      </c>
      <c r="E147" s="7">
        <v>1</v>
      </c>
      <c r="F147" s="7"/>
      <c r="G147" s="7">
        <v>3.9</v>
      </c>
      <c r="H147" s="7" t="s">
        <v>5</v>
      </c>
    </row>
    <row r="148" spans="1:8" ht="14.25">
      <c r="A148" s="7">
        <v>5115100</v>
      </c>
      <c r="B148" s="7">
        <v>53180</v>
      </c>
      <c r="C148" s="12" t="s">
        <v>962</v>
      </c>
      <c r="D148" s="7" t="s">
        <v>88</v>
      </c>
      <c r="E148" s="7">
        <v>1</v>
      </c>
      <c r="F148" s="7"/>
      <c r="G148" s="7">
        <v>4.9</v>
      </c>
      <c r="H148" s="7" t="s">
        <v>5</v>
      </c>
    </row>
    <row r="149" spans="1:8" ht="14.25">
      <c r="A149" s="7">
        <v>5115200</v>
      </c>
      <c r="B149" s="7">
        <v>53190</v>
      </c>
      <c r="C149" s="12" t="s">
        <v>963</v>
      </c>
      <c r="D149" s="7" t="s">
        <v>88</v>
      </c>
      <c r="E149" s="7">
        <v>1</v>
      </c>
      <c r="F149" s="7"/>
      <c r="G149" s="7">
        <v>2.6</v>
      </c>
      <c r="H149" s="7" t="s">
        <v>5</v>
      </c>
    </row>
    <row r="150" spans="1:8" ht="14.25">
      <c r="A150" s="7">
        <v>5115300</v>
      </c>
      <c r="B150" s="7">
        <v>53200</v>
      </c>
      <c r="C150" s="12" t="s">
        <v>964</v>
      </c>
      <c r="D150" s="7" t="s">
        <v>88</v>
      </c>
      <c r="E150" s="7">
        <v>1</v>
      </c>
      <c r="F150" s="7"/>
      <c r="G150" s="7">
        <v>3.5</v>
      </c>
      <c r="H150" s="7" t="s">
        <v>5</v>
      </c>
    </row>
    <row r="151" spans="1:8" ht="14.25">
      <c r="A151" s="7">
        <v>5115400</v>
      </c>
      <c r="B151" s="7">
        <v>53205</v>
      </c>
      <c r="C151" s="12" t="s">
        <v>965</v>
      </c>
      <c r="D151" s="7" t="s">
        <v>88</v>
      </c>
      <c r="E151" s="7">
        <v>1</v>
      </c>
      <c r="F151" s="7"/>
      <c r="G151" s="7">
        <v>11</v>
      </c>
      <c r="H151" s="7" t="s">
        <v>5</v>
      </c>
    </row>
    <row r="152" spans="1:8" ht="28.5">
      <c r="A152" s="10">
        <v>5115500</v>
      </c>
      <c r="B152" s="10">
        <v>53208</v>
      </c>
      <c r="C152" s="11" t="s">
        <v>966</v>
      </c>
      <c r="D152" s="10"/>
      <c r="E152" s="10"/>
      <c r="F152" s="10"/>
      <c r="G152" s="10"/>
      <c r="H152" s="10"/>
    </row>
    <row r="153" spans="1:8" ht="14.25">
      <c r="A153" s="7">
        <v>5115600</v>
      </c>
      <c r="B153" s="7">
        <v>53210</v>
      </c>
      <c r="C153" s="12" t="s">
        <v>967</v>
      </c>
      <c r="D153" s="7" t="s">
        <v>88</v>
      </c>
      <c r="E153" s="7">
        <v>1</v>
      </c>
      <c r="F153" s="7"/>
      <c r="G153" s="7">
        <v>6</v>
      </c>
      <c r="H153" s="7" t="s">
        <v>5</v>
      </c>
    </row>
    <row r="154" spans="1:8" ht="14.25">
      <c r="A154" s="7">
        <v>5115700</v>
      </c>
      <c r="B154" s="7">
        <v>53220</v>
      </c>
      <c r="C154" s="12" t="s">
        <v>968</v>
      </c>
      <c r="D154" s="7" t="s">
        <v>88</v>
      </c>
      <c r="E154" s="7">
        <v>1</v>
      </c>
      <c r="F154" s="7"/>
      <c r="G154" s="7">
        <v>6</v>
      </c>
      <c r="H154" s="7" t="s">
        <v>5</v>
      </c>
    </row>
    <row r="155" spans="1:8" ht="14.25">
      <c r="A155" s="7">
        <v>5115800</v>
      </c>
      <c r="B155" s="7">
        <v>53230</v>
      </c>
      <c r="C155" s="12" t="s">
        <v>969</v>
      </c>
      <c r="D155" s="7" t="s">
        <v>88</v>
      </c>
      <c r="E155" s="7">
        <v>1</v>
      </c>
      <c r="F155" s="7"/>
      <c r="G155" s="7">
        <v>3.5</v>
      </c>
      <c r="H155" s="7" t="s">
        <v>5</v>
      </c>
    </row>
    <row r="156" spans="1:8" ht="28.5">
      <c r="A156" s="10">
        <v>5115900</v>
      </c>
      <c r="B156" s="10">
        <v>53248</v>
      </c>
      <c r="C156" s="11" t="s">
        <v>970</v>
      </c>
      <c r="D156" s="10"/>
      <c r="E156" s="10"/>
      <c r="F156" s="10"/>
      <c r="G156" s="10"/>
      <c r="H156" s="10"/>
    </row>
    <row r="157" spans="1:8" ht="14.25">
      <c r="A157" s="7">
        <v>5116000</v>
      </c>
      <c r="B157" s="7">
        <v>53250</v>
      </c>
      <c r="C157" s="12" t="s">
        <v>971</v>
      </c>
      <c r="D157" s="7" t="s">
        <v>514</v>
      </c>
      <c r="E157" s="7">
        <v>1</v>
      </c>
      <c r="F157" s="7"/>
      <c r="G157" s="7">
        <v>3.5</v>
      </c>
      <c r="H157" s="7" t="s">
        <v>5</v>
      </c>
    </row>
    <row r="158" spans="1:8" ht="14.25">
      <c r="A158" s="7">
        <v>5116100</v>
      </c>
      <c r="B158" s="7">
        <v>53260</v>
      </c>
      <c r="C158" s="12" t="s">
        <v>972</v>
      </c>
      <c r="D158" s="7" t="s">
        <v>514</v>
      </c>
      <c r="E158" s="7">
        <v>1</v>
      </c>
      <c r="F158" s="7"/>
      <c r="G158" s="7">
        <v>2.6</v>
      </c>
      <c r="H158" s="7" t="s">
        <v>5</v>
      </c>
    </row>
    <row r="159" spans="1:8" ht="14.25">
      <c r="A159" s="7">
        <v>5116200</v>
      </c>
      <c r="B159" s="7">
        <v>53270</v>
      </c>
      <c r="C159" s="12" t="s">
        <v>973</v>
      </c>
      <c r="D159" s="7" t="s">
        <v>514</v>
      </c>
      <c r="E159" s="7">
        <v>1</v>
      </c>
      <c r="F159" s="7"/>
      <c r="G159" s="7">
        <v>43.5</v>
      </c>
      <c r="H159" s="7" t="s">
        <v>5</v>
      </c>
    </row>
    <row r="160" spans="1:8" ht="14.25">
      <c r="A160" s="7">
        <v>5116300</v>
      </c>
      <c r="B160" s="7">
        <v>53280</v>
      </c>
      <c r="C160" s="12" t="s">
        <v>974</v>
      </c>
      <c r="D160" s="7" t="s">
        <v>975</v>
      </c>
      <c r="E160" s="7">
        <v>1</v>
      </c>
      <c r="F160" s="7"/>
      <c r="G160" s="7">
        <v>4.2</v>
      </c>
      <c r="H160" s="7" t="s">
        <v>5</v>
      </c>
    </row>
    <row r="161" spans="1:8" ht="14.25">
      <c r="A161" s="7">
        <v>5116400</v>
      </c>
      <c r="B161" s="7">
        <v>53290</v>
      </c>
      <c r="C161" s="12" t="s">
        <v>976</v>
      </c>
      <c r="D161" s="7" t="s">
        <v>975</v>
      </c>
      <c r="E161" s="7">
        <v>1</v>
      </c>
      <c r="F161" s="7"/>
      <c r="G161" s="7">
        <v>3.5</v>
      </c>
      <c r="H161" s="7" t="s">
        <v>5</v>
      </c>
    </row>
    <row r="162" spans="1:8" ht="14.25">
      <c r="A162" s="7">
        <v>5116500</v>
      </c>
      <c r="B162" s="7">
        <v>53300</v>
      </c>
      <c r="C162" s="12" t="s">
        <v>977</v>
      </c>
      <c r="D162" s="7" t="s">
        <v>38</v>
      </c>
      <c r="E162" s="7">
        <v>1</v>
      </c>
      <c r="F162" s="7"/>
      <c r="G162" s="7">
        <v>42</v>
      </c>
      <c r="H162" s="7" t="s">
        <v>5</v>
      </c>
    </row>
    <row r="163" spans="1:8" ht="14.25">
      <c r="A163" s="10">
        <v>5116600</v>
      </c>
      <c r="B163" s="10">
        <v>53309</v>
      </c>
      <c r="C163" s="11" t="s">
        <v>978</v>
      </c>
      <c r="D163" s="10"/>
      <c r="E163" s="10"/>
      <c r="F163" s="10"/>
      <c r="G163" s="10"/>
      <c r="H163" s="10"/>
    </row>
    <row r="164" spans="1:8" ht="14.25">
      <c r="A164" s="7">
        <v>5116700</v>
      </c>
      <c r="B164" s="7">
        <v>53310</v>
      </c>
      <c r="C164" s="12" t="s">
        <v>979</v>
      </c>
      <c r="D164" s="7" t="s">
        <v>112</v>
      </c>
      <c r="E164" s="7">
        <v>1</v>
      </c>
      <c r="F164" s="7"/>
      <c r="G164" s="7">
        <v>48</v>
      </c>
      <c r="H164" s="7" t="s">
        <v>5</v>
      </c>
    </row>
    <row r="165" spans="1:8" ht="28.5">
      <c r="A165" s="10">
        <v>5116800</v>
      </c>
      <c r="B165" s="10">
        <v>53327</v>
      </c>
      <c r="C165" s="11" t="s">
        <v>980</v>
      </c>
      <c r="D165" s="10"/>
      <c r="E165" s="10"/>
      <c r="F165" s="10" t="s">
        <v>981</v>
      </c>
      <c r="G165" s="10"/>
      <c r="H165" s="10"/>
    </row>
    <row r="166" spans="1:8" ht="14.25">
      <c r="A166" s="7">
        <v>5117000</v>
      </c>
      <c r="B166" s="7">
        <v>53329</v>
      </c>
      <c r="C166" s="12" t="s">
        <v>982</v>
      </c>
      <c r="D166" s="7" t="s">
        <v>15</v>
      </c>
      <c r="E166" s="7">
        <v>1</v>
      </c>
      <c r="F166" s="7"/>
      <c r="G166" s="7">
        <v>48</v>
      </c>
      <c r="H166" s="7" t="s">
        <v>5</v>
      </c>
    </row>
    <row r="167" spans="1:8" ht="14.25">
      <c r="A167" s="7">
        <v>5117100</v>
      </c>
      <c r="B167" s="7">
        <v>53330</v>
      </c>
      <c r="C167" s="12" t="s">
        <v>983</v>
      </c>
      <c r="D167" s="7" t="s">
        <v>15</v>
      </c>
      <c r="E167" s="7">
        <v>1</v>
      </c>
      <c r="F167" s="7"/>
      <c r="G167" s="7">
        <v>24.5</v>
      </c>
      <c r="H167" s="7" t="s">
        <v>5</v>
      </c>
    </row>
    <row r="168" spans="1:8" ht="28.5">
      <c r="A168" s="7">
        <v>5117200</v>
      </c>
      <c r="B168" s="7">
        <v>53331</v>
      </c>
      <c r="C168" s="12" t="s">
        <v>984</v>
      </c>
      <c r="D168" s="7" t="s">
        <v>457</v>
      </c>
      <c r="E168" s="7">
        <v>1</v>
      </c>
      <c r="F168" s="7"/>
      <c r="G168" s="7">
        <v>248</v>
      </c>
      <c r="H168" s="7" t="s">
        <v>5</v>
      </c>
    </row>
    <row r="169" spans="1:8" ht="14.25">
      <c r="A169" s="7">
        <v>5117300</v>
      </c>
      <c r="B169" s="7">
        <v>53332</v>
      </c>
      <c r="C169" s="12" t="s">
        <v>985</v>
      </c>
      <c r="D169" s="7" t="s">
        <v>15</v>
      </c>
      <c r="E169" s="7">
        <v>1</v>
      </c>
      <c r="F169" s="7"/>
      <c r="G169" s="7">
        <v>24.5</v>
      </c>
      <c r="H169" s="7" t="s">
        <v>5</v>
      </c>
    </row>
    <row r="170" spans="1:8" ht="14.25">
      <c r="A170" s="7">
        <v>5117400</v>
      </c>
      <c r="B170" s="7">
        <v>53333</v>
      </c>
      <c r="C170" s="12" t="s">
        <v>986</v>
      </c>
      <c r="D170" s="7" t="s">
        <v>457</v>
      </c>
      <c r="E170" s="7">
        <v>1</v>
      </c>
      <c r="F170" s="7"/>
      <c r="G170" s="7">
        <v>484</v>
      </c>
      <c r="H170" s="7" t="s">
        <v>5</v>
      </c>
    </row>
    <row r="171" spans="1:8" ht="14.25">
      <c r="A171" s="10">
        <v>5117500</v>
      </c>
      <c r="B171" s="10">
        <v>53335</v>
      </c>
      <c r="C171" s="11" t="s">
        <v>987</v>
      </c>
      <c r="D171" s="10"/>
      <c r="E171" s="10"/>
      <c r="F171" s="10"/>
      <c r="G171" s="10"/>
      <c r="H171" s="10"/>
    </row>
    <row r="172" spans="1:8" ht="14.25">
      <c r="A172" s="7">
        <v>5117600</v>
      </c>
      <c r="B172" s="7">
        <v>53336</v>
      </c>
      <c r="C172" s="12" t="s">
        <v>988</v>
      </c>
      <c r="D172" s="7" t="s">
        <v>457</v>
      </c>
      <c r="E172" s="7">
        <v>1</v>
      </c>
      <c r="F172" s="7"/>
      <c r="G172" s="7">
        <v>48</v>
      </c>
      <c r="H172" s="7" t="s">
        <v>5</v>
      </c>
    </row>
    <row r="173" spans="1:8" ht="14.25">
      <c r="A173" s="7">
        <v>5117700</v>
      </c>
      <c r="B173" s="7">
        <v>53337</v>
      </c>
      <c r="C173" s="12" t="s">
        <v>989</v>
      </c>
      <c r="D173" s="7" t="s">
        <v>15</v>
      </c>
      <c r="E173" s="7">
        <v>1</v>
      </c>
      <c r="F173" s="7"/>
      <c r="G173" s="7">
        <v>3.5</v>
      </c>
      <c r="H173" s="7" t="s">
        <v>5</v>
      </c>
    </row>
    <row r="174" spans="1:8" ht="14.25">
      <c r="A174" s="7">
        <v>5117800</v>
      </c>
      <c r="B174" s="7">
        <v>53338</v>
      </c>
      <c r="C174" s="12" t="s">
        <v>990</v>
      </c>
      <c r="D174" s="7" t="s">
        <v>514</v>
      </c>
      <c r="E174" s="7">
        <v>1</v>
      </c>
      <c r="F174" s="7"/>
      <c r="G174" s="7">
        <v>38.5</v>
      </c>
      <c r="H174" s="7" t="s">
        <v>5</v>
      </c>
    </row>
    <row r="175" spans="1:8" ht="14.25">
      <c r="A175" s="10">
        <v>5117900</v>
      </c>
      <c r="B175" s="10">
        <v>53399</v>
      </c>
      <c r="C175" s="11" t="s">
        <v>991</v>
      </c>
      <c r="D175" s="10"/>
      <c r="E175" s="10"/>
      <c r="F175" s="10"/>
      <c r="G175" s="10"/>
      <c r="H175" s="10"/>
    </row>
    <row r="176" spans="1:8" ht="14.25">
      <c r="A176" s="7">
        <v>5118000</v>
      </c>
      <c r="B176" s="7">
        <v>53400</v>
      </c>
      <c r="C176" s="12" t="s">
        <v>992</v>
      </c>
      <c r="D176" s="7" t="s">
        <v>15</v>
      </c>
      <c r="E176" s="7">
        <v>1</v>
      </c>
      <c r="F176" s="7" t="s">
        <v>993</v>
      </c>
      <c r="G176" s="7">
        <v>24.5</v>
      </c>
      <c r="H176" s="7" t="s">
        <v>5</v>
      </c>
    </row>
    <row r="177" spans="1:8" ht="14.25">
      <c r="A177" s="10">
        <v>5118100</v>
      </c>
      <c r="B177" s="10">
        <v>53500</v>
      </c>
      <c r="C177" s="11" t="s">
        <v>994</v>
      </c>
      <c r="D177" s="10"/>
      <c r="E177" s="10"/>
      <c r="F177" s="10"/>
      <c r="G177" s="10"/>
      <c r="H177" s="10"/>
    </row>
    <row r="178" spans="1:8" ht="14.25">
      <c r="A178" s="7">
        <v>5118200</v>
      </c>
      <c r="B178" s="7">
        <v>53510</v>
      </c>
      <c r="C178" s="12" t="s">
        <v>995</v>
      </c>
      <c r="D178" s="7" t="s">
        <v>755</v>
      </c>
      <c r="E178" s="7">
        <v>1</v>
      </c>
      <c r="F178" s="7"/>
      <c r="G178" s="7">
        <v>1790</v>
      </c>
      <c r="H178" s="7" t="s">
        <v>5</v>
      </c>
    </row>
    <row r="179" spans="1:8" ht="14.25">
      <c r="A179" s="10">
        <v>5118300</v>
      </c>
      <c r="B179" s="10">
        <v>53600</v>
      </c>
      <c r="C179" s="11" t="s">
        <v>996</v>
      </c>
      <c r="D179" s="10"/>
      <c r="E179" s="10"/>
      <c r="F179" s="10"/>
      <c r="G179" s="10"/>
      <c r="H179" s="10"/>
    </row>
    <row r="180" spans="1:8" ht="14.25">
      <c r="A180" s="7">
        <v>5118400</v>
      </c>
      <c r="B180" s="7">
        <v>53610</v>
      </c>
      <c r="C180" s="12" t="s">
        <v>997</v>
      </c>
      <c r="D180" s="7" t="s">
        <v>88</v>
      </c>
      <c r="E180" s="7">
        <v>1</v>
      </c>
      <c r="F180" s="7" t="s">
        <v>998</v>
      </c>
      <c r="G180" s="7">
        <v>31580</v>
      </c>
      <c r="H180" s="7" t="s">
        <v>5</v>
      </c>
    </row>
    <row r="181" spans="1:8" ht="14.25">
      <c r="A181" s="7">
        <v>5118500</v>
      </c>
      <c r="B181" s="7">
        <v>53620</v>
      </c>
      <c r="C181" s="12" t="s">
        <v>997</v>
      </c>
      <c r="D181" s="7" t="s">
        <v>88</v>
      </c>
      <c r="E181" s="7">
        <v>1</v>
      </c>
      <c r="F181" s="7" t="s">
        <v>999</v>
      </c>
      <c r="G181" s="7">
        <v>33130</v>
      </c>
      <c r="H181" s="7" t="s">
        <v>5</v>
      </c>
    </row>
    <row r="182" spans="1:8" ht="14.25">
      <c r="A182" s="7">
        <v>5118600</v>
      </c>
      <c r="B182" s="7">
        <v>53630</v>
      </c>
      <c r="C182" s="12" t="s">
        <v>997</v>
      </c>
      <c r="D182" s="7" t="s">
        <v>88</v>
      </c>
      <c r="E182" s="7">
        <v>1</v>
      </c>
      <c r="F182" s="7" t="s">
        <v>1000</v>
      </c>
      <c r="G182" s="7">
        <v>35290</v>
      </c>
      <c r="H182" s="7" t="s">
        <v>5</v>
      </c>
    </row>
    <row r="183" spans="1:8" ht="14.25">
      <c r="A183" s="7">
        <v>5118700</v>
      </c>
      <c r="B183" s="7">
        <v>53640</v>
      </c>
      <c r="C183" s="12" t="s">
        <v>997</v>
      </c>
      <c r="D183" s="7" t="s">
        <v>88</v>
      </c>
      <c r="E183" s="7">
        <v>1</v>
      </c>
      <c r="F183" s="7" t="s">
        <v>1001</v>
      </c>
      <c r="G183" s="7">
        <v>44520</v>
      </c>
      <c r="H183" s="7" t="s">
        <v>5</v>
      </c>
    </row>
    <row r="184" spans="1:8" ht="14.25">
      <c r="A184" s="7">
        <v>5118800</v>
      </c>
      <c r="B184" s="7">
        <v>53650</v>
      </c>
      <c r="C184" s="12" t="s">
        <v>1002</v>
      </c>
      <c r="D184" s="7" t="s">
        <v>88</v>
      </c>
      <c r="E184" s="7">
        <v>1</v>
      </c>
      <c r="F184" s="7" t="s">
        <v>1003</v>
      </c>
      <c r="G184" s="7">
        <v>13210</v>
      </c>
      <c r="H184" s="7" t="s">
        <v>5</v>
      </c>
    </row>
    <row r="185" spans="1:8" ht="14.25">
      <c r="A185" s="7">
        <v>5118900</v>
      </c>
      <c r="B185" s="7">
        <v>53660</v>
      </c>
      <c r="C185" s="12" t="s">
        <v>1004</v>
      </c>
      <c r="D185" s="7" t="s">
        <v>88</v>
      </c>
      <c r="E185" s="7">
        <v>1</v>
      </c>
      <c r="F185" s="7" t="s">
        <v>1003</v>
      </c>
      <c r="G185" s="7">
        <v>67</v>
      </c>
      <c r="H185" s="7" t="s">
        <v>5</v>
      </c>
    </row>
    <row r="186" spans="1:8" ht="14.25">
      <c r="A186" s="7">
        <v>5119000</v>
      </c>
      <c r="B186" s="7">
        <v>53670</v>
      </c>
      <c r="C186" s="12" t="s">
        <v>1005</v>
      </c>
      <c r="D186" s="7" t="s">
        <v>88</v>
      </c>
      <c r="E186" s="7">
        <v>1</v>
      </c>
      <c r="F186" s="7" t="s">
        <v>1006</v>
      </c>
      <c r="G186" s="7">
        <v>540</v>
      </c>
      <c r="H186" s="7" t="s">
        <v>5</v>
      </c>
    </row>
    <row r="187" spans="1:8" ht="14.25">
      <c r="A187" s="7">
        <v>5119100</v>
      </c>
      <c r="B187" s="7">
        <v>53680</v>
      </c>
      <c r="C187" s="12" t="s">
        <v>1005</v>
      </c>
      <c r="D187" s="7" t="s">
        <v>88</v>
      </c>
      <c r="E187" s="7">
        <v>1</v>
      </c>
      <c r="F187" s="7" t="s">
        <v>1007</v>
      </c>
      <c r="G187" s="7">
        <v>590</v>
      </c>
      <c r="H187" s="7" t="s">
        <v>5</v>
      </c>
    </row>
    <row r="188" spans="1:8" ht="14.25">
      <c r="A188" s="7">
        <v>5119200</v>
      </c>
      <c r="B188" s="7">
        <v>53690</v>
      </c>
      <c r="C188" s="12" t="s">
        <v>1005</v>
      </c>
      <c r="D188" s="7" t="s">
        <v>88</v>
      </c>
      <c r="E188" s="7">
        <v>1</v>
      </c>
      <c r="F188" s="7" t="s">
        <v>1008</v>
      </c>
      <c r="G188" s="7">
        <v>800</v>
      </c>
      <c r="H188" s="7" t="s">
        <v>5</v>
      </c>
    </row>
    <row r="189" spans="1:8" ht="14.25">
      <c r="A189" s="7">
        <v>5119300</v>
      </c>
      <c r="B189" s="7">
        <v>53700</v>
      </c>
      <c r="C189" s="12" t="s">
        <v>1009</v>
      </c>
      <c r="D189" s="7" t="s">
        <v>88</v>
      </c>
      <c r="E189" s="7">
        <v>1</v>
      </c>
      <c r="F189" s="7" t="s">
        <v>1003</v>
      </c>
      <c r="G189" s="7">
        <v>5270</v>
      </c>
      <c r="H189" s="7" t="s">
        <v>5</v>
      </c>
    </row>
    <row r="190" spans="1:8" ht="14.25">
      <c r="A190" s="7">
        <v>5119400</v>
      </c>
      <c r="B190" s="7">
        <v>53710</v>
      </c>
      <c r="C190" s="12" t="s">
        <v>1010</v>
      </c>
      <c r="D190" s="7" t="s">
        <v>88</v>
      </c>
      <c r="E190" s="7">
        <v>1</v>
      </c>
      <c r="F190" s="7" t="s">
        <v>1011</v>
      </c>
      <c r="G190" s="7">
        <v>530</v>
      </c>
      <c r="H190" s="7" t="s">
        <v>5</v>
      </c>
    </row>
    <row r="191" spans="1:8" ht="14.25">
      <c r="A191" s="7">
        <v>5119500</v>
      </c>
      <c r="B191" s="7">
        <v>53720</v>
      </c>
      <c r="C191" s="12" t="s">
        <v>1010</v>
      </c>
      <c r="D191" s="7" t="s">
        <v>88</v>
      </c>
      <c r="E191" s="7">
        <v>1</v>
      </c>
      <c r="F191" s="7" t="s">
        <v>1012</v>
      </c>
      <c r="G191" s="7">
        <v>620</v>
      </c>
      <c r="H191" s="7" t="s">
        <v>5</v>
      </c>
    </row>
    <row r="192" spans="1:8" ht="28.5">
      <c r="A192" s="10">
        <v>5119600</v>
      </c>
      <c r="B192" s="10">
        <v>57009</v>
      </c>
      <c r="C192" s="11" t="s">
        <v>1013</v>
      </c>
      <c r="D192" s="10"/>
      <c r="E192" s="10"/>
      <c r="F192" s="10"/>
      <c r="G192" s="10"/>
      <c r="H192" s="10"/>
    </row>
    <row r="193" spans="1:8" ht="14.25">
      <c r="A193" s="7">
        <v>5119700</v>
      </c>
      <c r="B193" s="7">
        <v>57010</v>
      </c>
      <c r="C193" s="12" t="s">
        <v>1014</v>
      </c>
      <c r="D193" s="7" t="s">
        <v>38</v>
      </c>
      <c r="E193" s="7">
        <v>1</v>
      </c>
      <c r="F193" s="7"/>
      <c r="G193" s="7">
        <v>980</v>
      </c>
      <c r="H193" s="7" t="s">
        <v>5</v>
      </c>
    </row>
    <row r="194" spans="1:8" ht="14.25">
      <c r="A194" s="7">
        <v>5119800</v>
      </c>
      <c r="B194" s="7">
        <v>57020</v>
      </c>
      <c r="C194" s="12" t="s">
        <v>1015</v>
      </c>
      <c r="D194" s="7" t="s">
        <v>38</v>
      </c>
      <c r="E194" s="7">
        <v>1</v>
      </c>
      <c r="F194" s="7"/>
      <c r="G194" s="7">
        <v>297</v>
      </c>
      <c r="H194" s="7" t="s">
        <v>5</v>
      </c>
    </row>
    <row r="195" spans="1:8" ht="14.25">
      <c r="A195" s="7">
        <v>5119900</v>
      </c>
      <c r="B195" s="7">
        <v>57030</v>
      </c>
      <c r="C195" s="12" t="s">
        <v>1016</v>
      </c>
      <c r="D195" s="7" t="s">
        <v>38</v>
      </c>
      <c r="E195" s="7">
        <v>1</v>
      </c>
      <c r="F195" s="7"/>
      <c r="G195" s="7">
        <v>297</v>
      </c>
      <c r="H195" s="7" t="s">
        <v>5</v>
      </c>
    </row>
    <row r="196" spans="1:8" ht="14.25">
      <c r="A196" s="7">
        <v>5120000</v>
      </c>
      <c r="B196" s="7">
        <v>57040</v>
      </c>
      <c r="C196" s="12" t="s">
        <v>1017</v>
      </c>
      <c r="D196" s="7" t="s">
        <v>38</v>
      </c>
      <c r="E196" s="7">
        <v>1</v>
      </c>
      <c r="F196" s="7" t="s">
        <v>1018</v>
      </c>
      <c r="G196" s="7">
        <v>1780</v>
      </c>
      <c r="H196" s="7" t="s">
        <v>5</v>
      </c>
    </row>
    <row r="197" spans="1:8" ht="14.25">
      <c r="A197" s="7">
        <v>5120100</v>
      </c>
      <c r="B197" s="7">
        <v>57050</v>
      </c>
      <c r="C197" s="12" t="s">
        <v>1019</v>
      </c>
      <c r="D197" s="7" t="s">
        <v>38</v>
      </c>
      <c r="E197" s="7">
        <v>1</v>
      </c>
      <c r="F197" s="7" t="s">
        <v>1020</v>
      </c>
      <c r="G197" s="7">
        <v>175</v>
      </c>
      <c r="H197" s="7" t="s">
        <v>5</v>
      </c>
    </row>
    <row r="198" spans="1:8" ht="14.25">
      <c r="A198" s="7">
        <v>5120200</v>
      </c>
      <c r="B198" s="7">
        <v>57060</v>
      </c>
      <c r="C198" s="12" t="s">
        <v>1021</v>
      </c>
      <c r="D198" s="7" t="s">
        <v>38</v>
      </c>
      <c r="E198" s="7">
        <v>1</v>
      </c>
      <c r="F198" s="7" t="s">
        <v>1020</v>
      </c>
      <c r="G198" s="7">
        <v>112</v>
      </c>
      <c r="H198" s="7" t="s">
        <v>5</v>
      </c>
    </row>
    <row r="199" spans="1:8" ht="14.25">
      <c r="A199" s="7">
        <v>5120300</v>
      </c>
      <c r="B199" s="7">
        <v>57070</v>
      </c>
      <c r="C199" s="12" t="s">
        <v>1022</v>
      </c>
      <c r="D199" s="7" t="s">
        <v>38</v>
      </c>
      <c r="E199" s="7">
        <v>1</v>
      </c>
      <c r="F199" s="7" t="s">
        <v>1020</v>
      </c>
      <c r="G199" s="7">
        <v>50</v>
      </c>
      <c r="H199" s="7" t="s">
        <v>5</v>
      </c>
    </row>
    <row r="200" spans="1:8" ht="14.25">
      <c r="A200" s="7">
        <v>5120400</v>
      </c>
      <c r="B200" s="7">
        <v>57080</v>
      </c>
      <c r="C200" s="12" t="s">
        <v>1023</v>
      </c>
      <c r="D200" s="7" t="s">
        <v>38</v>
      </c>
      <c r="E200" s="7">
        <v>1</v>
      </c>
      <c r="F200" s="7"/>
      <c r="G200" s="7">
        <v>424</v>
      </c>
      <c r="H200" s="7" t="s">
        <v>5</v>
      </c>
    </row>
    <row r="201" spans="1:8" ht="14.25">
      <c r="A201" s="7">
        <v>5120500</v>
      </c>
      <c r="B201" s="7">
        <v>57090</v>
      </c>
      <c r="C201" s="12" t="s">
        <v>1024</v>
      </c>
      <c r="D201" s="7" t="s">
        <v>38</v>
      </c>
      <c r="E201" s="7">
        <v>1</v>
      </c>
      <c r="F201" s="7"/>
      <c r="G201" s="7">
        <v>800</v>
      </c>
      <c r="H201" s="7" t="s">
        <v>5</v>
      </c>
    </row>
    <row r="202" spans="1:8" ht="14.25">
      <c r="A202" s="7">
        <v>5120600</v>
      </c>
      <c r="B202" s="7">
        <v>57100</v>
      </c>
      <c r="C202" s="12" t="s">
        <v>1025</v>
      </c>
      <c r="D202" s="7" t="s">
        <v>38</v>
      </c>
      <c r="E202" s="7">
        <v>1</v>
      </c>
      <c r="F202" s="7"/>
      <c r="G202" s="7">
        <v>1320</v>
      </c>
      <c r="H202" s="7" t="s">
        <v>5</v>
      </c>
    </row>
    <row r="203" spans="1:8" ht="14.25">
      <c r="A203" s="7">
        <v>5120700</v>
      </c>
      <c r="B203" s="7">
        <v>57110</v>
      </c>
      <c r="C203" s="12" t="s">
        <v>1026</v>
      </c>
      <c r="D203" s="7" t="s">
        <v>38</v>
      </c>
      <c r="E203" s="7">
        <v>1</v>
      </c>
      <c r="F203" s="7"/>
      <c r="G203" s="7">
        <v>590</v>
      </c>
      <c r="H203" s="7" t="s">
        <v>5</v>
      </c>
    </row>
    <row r="204" spans="1:8" ht="14.25">
      <c r="A204" s="7">
        <v>5120800</v>
      </c>
      <c r="B204" s="7">
        <v>57120</v>
      </c>
      <c r="C204" s="12" t="s">
        <v>1027</v>
      </c>
      <c r="D204" s="7" t="s">
        <v>38</v>
      </c>
      <c r="E204" s="7">
        <v>1</v>
      </c>
      <c r="F204" s="7"/>
      <c r="G204" s="7">
        <v>1320</v>
      </c>
      <c r="H204" s="7" t="s">
        <v>5</v>
      </c>
    </row>
    <row r="205" spans="1:8" ht="14.25">
      <c r="A205" s="7">
        <v>5120900</v>
      </c>
      <c r="B205" s="7">
        <v>57130</v>
      </c>
      <c r="C205" s="12" t="s">
        <v>1028</v>
      </c>
      <c r="D205" s="7" t="s">
        <v>38</v>
      </c>
      <c r="E205" s="7">
        <v>1</v>
      </c>
      <c r="F205" s="7"/>
      <c r="G205" s="7">
        <v>1320</v>
      </c>
      <c r="H205" s="7" t="s">
        <v>5</v>
      </c>
    </row>
    <row r="206" spans="1:8" ht="14.25">
      <c r="A206" s="7">
        <v>5121000</v>
      </c>
      <c r="B206" s="7">
        <v>57140</v>
      </c>
      <c r="C206" s="12" t="s">
        <v>1029</v>
      </c>
      <c r="D206" s="7" t="s">
        <v>38</v>
      </c>
      <c r="E206" s="7">
        <v>1</v>
      </c>
      <c r="F206" s="7"/>
      <c r="G206" s="7">
        <v>1320</v>
      </c>
      <c r="H206" s="7" t="s">
        <v>5</v>
      </c>
    </row>
    <row r="207" spans="1:8" ht="14.25">
      <c r="A207" s="8">
        <v>5121100</v>
      </c>
      <c r="B207" s="8">
        <v>54000</v>
      </c>
      <c r="C207" s="9" t="s">
        <v>477</v>
      </c>
      <c r="D207" s="8"/>
      <c r="E207" s="8"/>
      <c r="F207" s="8"/>
      <c r="G207" s="8"/>
      <c r="H207" s="8"/>
    </row>
    <row r="208" spans="1:8" ht="28.5">
      <c r="A208" s="10">
        <v>5121200</v>
      </c>
      <c r="B208" s="10">
        <v>54005</v>
      </c>
      <c r="C208" s="11" t="s">
        <v>1030</v>
      </c>
      <c r="D208" s="10"/>
      <c r="E208" s="10"/>
      <c r="F208" s="10"/>
      <c r="G208" s="10"/>
      <c r="H208" s="10"/>
    </row>
    <row r="209" spans="1:8" ht="14.25">
      <c r="A209" s="7">
        <v>5121300</v>
      </c>
      <c r="B209" s="7">
        <v>54009</v>
      </c>
      <c r="C209" s="12" t="s">
        <v>1031</v>
      </c>
      <c r="D209" s="7" t="s">
        <v>38</v>
      </c>
      <c r="E209" s="7">
        <v>1</v>
      </c>
      <c r="F209" s="7"/>
      <c r="G209" s="7">
        <v>970</v>
      </c>
      <c r="H209" s="7" t="s">
        <v>5</v>
      </c>
    </row>
    <row r="210" spans="1:8" ht="14.25">
      <c r="A210" s="7">
        <v>5121400</v>
      </c>
      <c r="B210" s="7">
        <v>54010</v>
      </c>
      <c r="C210" s="12" t="s">
        <v>1032</v>
      </c>
      <c r="D210" s="7" t="s">
        <v>755</v>
      </c>
      <c r="E210" s="7">
        <v>1</v>
      </c>
      <c r="F210" s="7"/>
      <c r="G210" s="7">
        <v>492</v>
      </c>
      <c r="H210" s="7" t="s">
        <v>5</v>
      </c>
    </row>
    <row r="211" spans="1:8" ht="14.25">
      <c r="A211" s="7">
        <v>5121500</v>
      </c>
      <c r="B211" s="7">
        <v>54020</v>
      </c>
      <c r="C211" s="12" t="s">
        <v>1033</v>
      </c>
      <c r="D211" s="7" t="s">
        <v>514</v>
      </c>
      <c r="E211" s="7">
        <v>1</v>
      </c>
      <c r="F211" s="7"/>
      <c r="G211" s="7">
        <v>4910</v>
      </c>
      <c r="H211" s="7" t="s">
        <v>5</v>
      </c>
    </row>
    <row r="212" spans="1:8" ht="14.25">
      <c r="A212" s="7">
        <v>5121600</v>
      </c>
      <c r="B212" s="7">
        <v>54030</v>
      </c>
      <c r="C212" s="12" t="s">
        <v>1034</v>
      </c>
      <c r="D212" s="7" t="s">
        <v>514</v>
      </c>
      <c r="E212" s="7">
        <v>1</v>
      </c>
      <c r="F212" s="7"/>
      <c r="G212" s="7">
        <v>550</v>
      </c>
      <c r="H212" s="7" t="s">
        <v>5</v>
      </c>
    </row>
    <row r="213" spans="1:8" ht="14.25">
      <c r="A213" s="7">
        <v>5121700</v>
      </c>
      <c r="B213" s="7">
        <v>54031</v>
      </c>
      <c r="C213" s="12" t="s">
        <v>1035</v>
      </c>
      <c r="D213" s="7" t="s">
        <v>514</v>
      </c>
      <c r="E213" s="7">
        <v>1</v>
      </c>
      <c r="F213" s="7"/>
      <c r="G213" s="7">
        <v>1950</v>
      </c>
      <c r="H213" s="7" t="s">
        <v>5</v>
      </c>
    </row>
    <row r="214" spans="1:8" ht="14.25">
      <c r="A214" s="7">
        <v>5121800</v>
      </c>
      <c r="B214" s="7">
        <v>54032</v>
      </c>
      <c r="C214" s="12" t="s">
        <v>1036</v>
      </c>
      <c r="D214" s="7" t="s">
        <v>514</v>
      </c>
      <c r="E214" s="7">
        <v>1</v>
      </c>
      <c r="F214" s="7"/>
      <c r="G214" s="7">
        <v>214</v>
      </c>
      <c r="H214" s="7" t="s">
        <v>5</v>
      </c>
    </row>
    <row r="215" spans="1:8" ht="14.25">
      <c r="A215" s="7">
        <v>5121900</v>
      </c>
      <c r="B215" s="7">
        <v>54033</v>
      </c>
      <c r="C215" s="12" t="s">
        <v>1037</v>
      </c>
      <c r="D215" s="7" t="s">
        <v>755</v>
      </c>
      <c r="E215" s="7">
        <v>1</v>
      </c>
      <c r="F215" s="7"/>
      <c r="G215" s="7">
        <v>3260</v>
      </c>
      <c r="H215" s="7" t="s">
        <v>5</v>
      </c>
    </row>
    <row r="216" spans="1:8" ht="14.25">
      <c r="A216" s="10">
        <v>5122000</v>
      </c>
      <c r="B216" s="10">
        <v>54039</v>
      </c>
      <c r="C216" s="11" t="s">
        <v>1038</v>
      </c>
      <c r="D216" s="10"/>
      <c r="E216" s="10"/>
      <c r="F216" s="10"/>
      <c r="G216" s="10"/>
      <c r="H216" s="10"/>
    </row>
    <row r="217" spans="1:8" ht="14.25">
      <c r="A217" s="7">
        <v>5122100</v>
      </c>
      <c r="B217" s="7">
        <v>54040</v>
      </c>
      <c r="C217" s="12" t="s">
        <v>1039</v>
      </c>
      <c r="D217" s="7" t="s">
        <v>761</v>
      </c>
      <c r="E217" s="7">
        <v>1</v>
      </c>
      <c r="F217" s="7"/>
      <c r="G217" s="7">
        <v>138</v>
      </c>
      <c r="H217" s="7" t="s">
        <v>5</v>
      </c>
    </row>
    <row r="218" spans="1:8" ht="14.25">
      <c r="A218" s="7">
        <v>5122200</v>
      </c>
      <c r="B218" s="7">
        <v>54050</v>
      </c>
      <c r="C218" s="12" t="s">
        <v>1040</v>
      </c>
      <c r="D218" s="7" t="s">
        <v>761</v>
      </c>
      <c r="E218" s="7">
        <v>1</v>
      </c>
      <c r="F218" s="7"/>
      <c r="G218" s="7">
        <v>48</v>
      </c>
      <c r="H218" s="7" t="s">
        <v>5</v>
      </c>
    </row>
    <row r="219" spans="1:8" ht="14.25">
      <c r="A219" s="7">
        <v>5122300</v>
      </c>
      <c r="B219" s="7">
        <v>54060</v>
      </c>
      <c r="C219" s="12" t="s">
        <v>1041</v>
      </c>
      <c r="D219" s="7" t="s">
        <v>38</v>
      </c>
      <c r="E219" s="7">
        <v>1</v>
      </c>
      <c r="F219" s="7"/>
      <c r="G219" s="7">
        <v>163</v>
      </c>
      <c r="H219" s="7" t="s">
        <v>5</v>
      </c>
    </row>
    <row r="220" spans="1:8" ht="14.25">
      <c r="A220" s="7">
        <v>5122400</v>
      </c>
      <c r="B220" s="7">
        <v>54070</v>
      </c>
      <c r="C220" s="12" t="s">
        <v>1042</v>
      </c>
      <c r="D220" s="7" t="s">
        <v>38</v>
      </c>
      <c r="E220" s="7">
        <v>1</v>
      </c>
      <c r="F220" s="7"/>
      <c r="G220" s="7">
        <v>48</v>
      </c>
      <c r="H220" s="7" t="s">
        <v>5</v>
      </c>
    </row>
    <row r="221" spans="1:8" ht="28.5">
      <c r="A221" s="10">
        <v>5122500</v>
      </c>
      <c r="B221" s="10">
        <v>54079</v>
      </c>
      <c r="C221" s="11" t="s">
        <v>1043</v>
      </c>
      <c r="D221" s="10"/>
      <c r="E221" s="10"/>
      <c r="F221" s="10"/>
      <c r="G221" s="10"/>
      <c r="H221" s="10"/>
    </row>
    <row r="222" spans="1:8" ht="28.5">
      <c r="A222" s="7">
        <v>5122600</v>
      </c>
      <c r="B222" s="7">
        <v>54080</v>
      </c>
      <c r="C222" s="12" t="s">
        <v>1044</v>
      </c>
      <c r="D222" s="7" t="s">
        <v>761</v>
      </c>
      <c r="E222" s="7">
        <v>1</v>
      </c>
      <c r="F222" s="7"/>
      <c r="G222" s="7">
        <v>39.5</v>
      </c>
      <c r="H222" s="7" t="s">
        <v>5</v>
      </c>
    </row>
    <row r="223" spans="1:8" ht="28.5">
      <c r="A223" s="10">
        <v>5122700</v>
      </c>
      <c r="B223" s="10">
        <v>54089</v>
      </c>
      <c r="C223" s="11" t="s">
        <v>1045</v>
      </c>
      <c r="D223" s="10"/>
      <c r="E223" s="10"/>
      <c r="F223" s="10"/>
      <c r="G223" s="10"/>
      <c r="H223" s="10"/>
    </row>
    <row r="224" spans="1:8" ht="14.25">
      <c r="A224" s="7">
        <v>5122800</v>
      </c>
      <c r="B224" s="7">
        <v>54090</v>
      </c>
      <c r="C224" s="12" t="s">
        <v>1046</v>
      </c>
      <c r="D224" s="7" t="s">
        <v>761</v>
      </c>
      <c r="E224" s="7">
        <v>1</v>
      </c>
      <c r="F224" s="7"/>
      <c r="G224" s="7">
        <v>39.5</v>
      </c>
      <c r="H224" s="7" t="s">
        <v>5</v>
      </c>
    </row>
    <row r="225" spans="1:8" ht="14.25">
      <c r="A225" s="10">
        <v>5122900</v>
      </c>
      <c r="B225" s="10">
        <v>54099</v>
      </c>
      <c r="C225" s="11" t="s">
        <v>1047</v>
      </c>
      <c r="D225" s="10"/>
      <c r="E225" s="10"/>
      <c r="F225" s="10"/>
      <c r="G225" s="10"/>
      <c r="H225" s="10"/>
    </row>
    <row r="226" spans="1:8" ht="14.25">
      <c r="A226" s="7">
        <v>5123000</v>
      </c>
      <c r="B226" s="7">
        <v>54100</v>
      </c>
      <c r="C226" s="12" t="s">
        <v>1048</v>
      </c>
      <c r="D226" s="7" t="s">
        <v>761</v>
      </c>
      <c r="E226" s="7">
        <v>1</v>
      </c>
      <c r="F226" s="7"/>
      <c r="G226" s="7">
        <v>39.5</v>
      </c>
      <c r="H226" s="7" t="s">
        <v>5</v>
      </c>
    </row>
    <row r="227" spans="1:8" ht="28.5">
      <c r="A227" s="10">
        <v>5123100</v>
      </c>
      <c r="B227" s="10">
        <v>54200</v>
      </c>
      <c r="C227" s="11" t="s">
        <v>1049</v>
      </c>
      <c r="D227" s="10"/>
      <c r="E227" s="10"/>
      <c r="F227" s="10"/>
      <c r="G227" s="10"/>
      <c r="H227" s="10"/>
    </row>
    <row r="228" spans="1:8" ht="14.25">
      <c r="A228" s="7">
        <v>5123200</v>
      </c>
      <c r="B228" s="7">
        <v>54201</v>
      </c>
      <c r="C228" s="12" t="s">
        <v>1050</v>
      </c>
      <c r="D228" s="7" t="s">
        <v>1051</v>
      </c>
      <c r="E228" s="7">
        <v>1</v>
      </c>
      <c r="F228" s="7"/>
      <c r="G228" s="7">
        <v>56</v>
      </c>
      <c r="H228" s="7" t="s">
        <v>5</v>
      </c>
    </row>
    <row r="229" spans="1:8" ht="14.25">
      <c r="A229" s="7">
        <v>5123300</v>
      </c>
      <c r="B229" s="7">
        <v>54202</v>
      </c>
      <c r="C229" s="12" t="s">
        <v>1052</v>
      </c>
      <c r="D229" s="7" t="s">
        <v>761</v>
      </c>
      <c r="E229" s="7">
        <v>1</v>
      </c>
      <c r="F229" s="7"/>
      <c r="G229" s="7">
        <v>56</v>
      </c>
      <c r="H229" s="7" t="s">
        <v>5</v>
      </c>
    </row>
    <row r="230" spans="1:8" ht="14.25">
      <c r="A230" s="7">
        <v>5123400</v>
      </c>
      <c r="B230" s="7">
        <v>54203</v>
      </c>
      <c r="C230" s="12" t="s">
        <v>1053</v>
      </c>
      <c r="D230" s="7" t="s">
        <v>28</v>
      </c>
      <c r="E230" s="7">
        <v>1</v>
      </c>
      <c r="F230" s="7"/>
      <c r="G230" s="7">
        <v>520</v>
      </c>
      <c r="H230" s="7" t="s">
        <v>5</v>
      </c>
    </row>
    <row r="231" spans="1:8" ht="28.5">
      <c r="A231" s="7">
        <v>5123500</v>
      </c>
      <c r="B231" s="7">
        <v>54204</v>
      </c>
      <c r="C231" s="12" t="s">
        <v>1054</v>
      </c>
      <c r="D231" s="7" t="s">
        <v>28</v>
      </c>
      <c r="E231" s="7">
        <v>1</v>
      </c>
      <c r="F231" s="7"/>
      <c r="G231" s="7">
        <v>650</v>
      </c>
      <c r="H231" s="7" t="s">
        <v>5</v>
      </c>
    </row>
    <row r="232" spans="1:8" ht="14.25">
      <c r="A232" s="7">
        <v>5123600</v>
      </c>
      <c r="B232" s="7">
        <v>54205</v>
      </c>
      <c r="C232" s="12" t="s">
        <v>1055</v>
      </c>
      <c r="D232" s="7" t="s">
        <v>28</v>
      </c>
      <c r="E232" s="7">
        <v>1</v>
      </c>
      <c r="F232" s="7"/>
      <c r="G232" s="7">
        <v>800</v>
      </c>
      <c r="H232" s="7" t="s">
        <v>5</v>
      </c>
    </row>
    <row r="233" spans="1:8" ht="14.25">
      <c r="A233" s="7">
        <v>5123700</v>
      </c>
      <c r="B233" s="7">
        <v>54206</v>
      </c>
      <c r="C233" s="12" t="s">
        <v>1056</v>
      </c>
      <c r="D233" s="7" t="s">
        <v>28</v>
      </c>
      <c r="E233" s="7">
        <v>1</v>
      </c>
      <c r="F233" s="7"/>
      <c r="G233" s="7">
        <v>131</v>
      </c>
      <c r="H233" s="7" t="s">
        <v>5</v>
      </c>
    </row>
    <row r="234" spans="1:8" ht="14.25">
      <c r="A234" s="7">
        <v>5123800</v>
      </c>
      <c r="B234" s="7">
        <v>54207</v>
      </c>
      <c r="C234" s="12" t="s">
        <v>1057</v>
      </c>
      <c r="D234" s="7" t="s">
        <v>1058</v>
      </c>
      <c r="E234" s="7">
        <v>1</v>
      </c>
      <c r="F234" s="7"/>
      <c r="G234" s="7">
        <v>21.5</v>
      </c>
      <c r="H234" s="7" t="s">
        <v>5</v>
      </c>
    </row>
    <row r="235" spans="1:8" ht="14.25">
      <c r="A235" s="7">
        <v>5123900</v>
      </c>
      <c r="B235" s="7">
        <v>54208</v>
      </c>
      <c r="C235" s="12" t="s">
        <v>1059</v>
      </c>
      <c r="D235" s="7" t="s">
        <v>28</v>
      </c>
      <c r="E235" s="7">
        <v>1</v>
      </c>
      <c r="F235" s="7"/>
      <c r="G235" s="7">
        <v>650</v>
      </c>
      <c r="H235" s="7" t="s">
        <v>5</v>
      </c>
    </row>
    <row r="236" spans="1:8" ht="14.25">
      <c r="A236" s="7">
        <v>5124000</v>
      </c>
      <c r="B236" s="7">
        <v>54209</v>
      </c>
      <c r="C236" s="12" t="s">
        <v>1060</v>
      </c>
      <c r="D236" s="7" t="s">
        <v>28</v>
      </c>
      <c r="E236" s="7">
        <v>1</v>
      </c>
      <c r="F236" s="7"/>
      <c r="G236" s="7">
        <v>262</v>
      </c>
      <c r="H236" s="7" t="s">
        <v>5</v>
      </c>
    </row>
    <row r="237" spans="1:8" ht="14.25">
      <c r="A237" s="7">
        <v>5124100</v>
      </c>
      <c r="B237" s="7">
        <v>54210</v>
      </c>
      <c r="C237" s="12" t="s">
        <v>1061</v>
      </c>
      <c r="D237" s="7" t="s">
        <v>28</v>
      </c>
      <c r="E237" s="7">
        <v>1</v>
      </c>
      <c r="F237" s="7"/>
      <c r="G237" s="7">
        <v>520</v>
      </c>
      <c r="H237" s="7" t="s">
        <v>5</v>
      </c>
    </row>
    <row r="238" spans="1:8" ht="14.25">
      <c r="A238" s="7">
        <v>5124200</v>
      </c>
      <c r="B238" s="7">
        <v>54211</v>
      </c>
      <c r="C238" s="12" t="s">
        <v>1062</v>
      </c>
      <c r="D238" s="7" t="s">
        <v>28</v>
      </c>
      <c r="E238" s="7">
        <v>1</v>
      </c>
      <c r="F238" s="7"/>
      <c r="G238" s="7">
        <v>520</v>
      </c>
      <c r="H238" s="7" t="s">
        <v>5</v>
      </c>
    </row>
    <row r="239" spans="1:8" ht="28.5">
      <c r="A239" s="7">
        <v>5124300</v>
      </c>
      <c r="B239" s="7">
        <v>54212</v>
      </c>
      <c r="C239" s="12" t="s">
        <v>1063</v>
      </c>
      <c r="D239" s="7" t="s">
        <v>28</v>
      </c>
      <c r="E239" s="7">
        <v>1</v>
      </c>
      <c r="F239" s="7"/>
      <c r="G239" s="7">
        <v>520</v>
      </c>
      <c r="H239" s="7" t="s">
        <v>5</v>
      </c>
    </row>
    <row r="240" spans="1:8" ht="28.5">
      <c r="A240" s="7">
        <v>5124400</v>
      </c>
      <c r="B240" s="7">
        <v>54213</v>
      </c>
      <c r="C240" s="12" t="s">
        <v>1064</v>
      </c>
      <c r="D240" s="7" t="s">
        <v>28</v>
      </c>
      <c r="E240" s="7">
        <v>1</v>
      </c>
      <c r="F240" s="7"/>
      <c r="G240" s="7">
        <v>520</v>
      </c>
      <c r="H240" s="7" t="s">
        <v>5</v>
      </c>
    </row>
    <row r="241" spans="1:8" ht="28.5">
      <c r="A241" s="7">
        <v>5124500</v>
      </c>
      <c r="B241" s="7">
        <v>54214</v>
      </c>
      <c r="C241" s="12" t="s">
        <v>1065</v>
      </c>
      <c r="D241" s="7" t="s">
        <v>28</v>
      </c>
      <c r="E241" s="7">
        <v>1</v>
      </c>
      <c r="F241" s="7"/>
      <c r="G241" s="7">
        <v>520</v>
      </c>
      <c r="H241" s="7" t="s">
        <v>5</v>
      </c>
    </row>
    <row r="242" spans="1:8" ht="14.25">
      <c r="A242" s="10">
        <v>5124600</v>
      </c>
      <c r="B242" s="10">
        <v>55129</v>
      </c>
      <c r="C242" s="11" t="s">
        <v>1066</v>
      </c>
      <c r="D242" s="10"/>
      <c r="E242" s="10"/>
      <c r="F242" s="10"/>
      <c r="G242" s="10"/>
      <c r="H242" s="10"/>
    </row>
    <row r="243" spans="1:8" ht="14.25">
      <c r="A243" s="7">
        <v>5124700</v>
      </c>
      <c r="B243" s="7">
        <v>55130</v>
      </c>
      <c r="C243" s="12" t="s">
        <v>1067</v>
      </c>
      <c r="D243" s="7" t="s">
        <v>38</v>
      </c>
      <c r="E243" s="7">
        <v>1</v>
      </c>
      <c r="F243" s="7"/>
      <c r="G243" s="7">
        <v>1080</v>
      </c>
      <c r="H243" s="7" t="s">
        <v>5</v>
      </c>
    </row>
    <row r="244" spans="1:8" ht="14.25">
      <c r="A244" s="10">
        <v>5124800</v>
      </c>
      <c r="B244" s="10">
        <v>55135</v>
      </c>
      <c r="C244" s="11" t="s">
        <v>1068</v>
      </c>
      <c r="D244" s="10"/>
      <c r="E244" s="10"/>
      <c r="F244" s="10"/>
      <c r="G244" s="10"/>
      <c r="H244" s="10"/>
    </row>
    <row r="245" spans="1:8" ht="14.25">
      <c r="A245" s="7">
        <v>5124900</v>
      </c>
      <c r="B245" s="7">
        <v>55136</v>
      </c>
      <c r="C245" s="12" t="s">
        <v>1069</v>
      </c>
      <c r="D245" s="7" t="s">
        <v>508</v>
      </c>
      <c r="E245" s="7">
        <v>1</v>
      </c>
      <c r="F245" s="7"/>
      <c r="G245" s="7">
        <v>3.3</v>
      </c>
      <c r="H245" s="7" t="s">
        <v>5</v>
      </c>
    </row>
    <row r="246" spans="1:8" ht="14.25">
      <c r="A246" s="7">
        <v>5125000</v>
      </c>
      <c r="B246" s="7">
        <v>55137</v>
      </c>
      <c r="C246" s="12" t="s">
        <v>1070</v>
      </c>
      <c r="D246" s="7" t="s">
        <v>1071</v>
      </c>
      <c r="E246" s="7">
        <v>1</v>
      </c>
      <c r="F246" s="7"/>
      <c r="G246" s="7">
        <v>50</v>
      </c>
      <c r="H246" s="7" t="s">
        <v>5</v>
      </c>
    </row>
    <row r="247" spans="1:8" ht="14.25">
      <c r="A247" s="7">
        <v>5125100</v>
      </c>
      <c r="B247" s="7">
        <v>55138</v>
      </c>
      <c r="C247" s="12" t="s">
        <v>1072</v>
      </c>
      <c r="D247" s="7" t="s">
        <v>1071</v>
      </c>
      <c r="E247" s="7">
        <v>1</v>
      </c>
      <c r="F247" s="7"/>
      <c r="G247" s="7">
        <v>41.5</v>
      </c>
      <c r="H247" s="7" t="s">
        <v>5</v>
      </c>
    </row>
    <row r="248" spans="1:8" ht="14.25">
      <c r="A248" s="10">
        <v>5125200</v>
      </c>
      <c r="B248" s="10">
        <v>55139</v>
      </c>
      <c r="C248" s="11" t="s">
        <v>1073</v>
      </c>
      <c r="D248" s="10"/>
      <c r="E248" s="10"/>
      <c r="F248" s="10"/>
      <c r="G248" s="10"/>
      <c r="H248" s="10"/>
    </row>
    <row r="249" spans="1:8" ht="14.25">
      <c r="A249" s="7">
        <v>5125300</v>
      </c>
      <c r="B249" s="7">
        <v>55140</v>
      </c>
      <c r="C249" s="12" t="s">
        <v>1074</v>
      </c>
      <c r="D249" s="7" t="s">
        <v>755</v>
      </c>
      <c r="E249" s="7">
        <v>1</v>
      </c>
      <c r="F249" s="7"/>
      <c r="G249" s="7">
        <v>118</v>
      </c>
      <c r="H249" s="7" t="s">
        <v>5</v>
      </c>
    </row>
    <row r="250" spans="1:8" ht="14.25">
      <c r="A250" s="7">
        <v>5125400</v>
      </c>
      <c r="B250" s="7">
        <v>55141</v>
      </c>
      <c r="C250" s="12" t="s">
        <v>1075</v>
      </c>
      <c r="D250" s="7" t="s">
        <v>508</v>
      </c>
      <c r="E250" s="7">
        <v>1</v>
      </c>
      <c r="F250" s="7"/>
      <c r="G250" s="7">
        <v>4.3</v>
      </c>
      <c r="H250" s="7" t="s">
        <v>5</v>
      </c>
    </row>
    <row r="251" spans="1:8" ht="14.25">
      <c r="A251" s="7">
        <v>5125500</v>
      </c>
      <c r="B251" s="7">
        <v>55150</v>
      </c>
      <c r="C251" s="12" t="s">
        <v>1076</v>
      </c>
      <c r="D251" s="7" t="s">
        <v>1071</v>
      </c>
      <c r="E251" s="7">
        <v>1</v>
      </c>
      <c r="F251" s="7"/>
      <c r="G251" s="7">
        <v>60</v>
      </c>
      <c r="H251" s="7" t="s">
        <v>5</v>
      </c>
    </row>
    <row r="252" spans="1:8" ht="14.25">
      <c r="A252" s="7">
        <v>5125600</v>
      </c>
      <c r="B252" s="7">
        <v>55160</v>
      </c>
      <c r="C252" s="12" t="s">
        <v>1077</v>
      </c>
      <c r="D252" s="7" t="s">
        <v>1071</v>
      </c>
      <c r="E252" s="7">
        <v>1</v>
      </c>
      <c r="F252" s="7"/>
      <c r="G252" s="7">
        <v>31</v>
      </c>
      <c r="H252" s="7" t="s">
        <v>5</v>
      </c>
    </row>
    <row r="253" spans="1:8" ht="14.25">
      <c r="A253" s="10">
        <v>5125700</v>
      </c>
      <c r="B253" s="10">
        <v>55169</v>
      </c>
      <c r="C253" s="11" t="s">
        <v>1078</v>
      </c>
      <c r="D253" s="10"/>
      <c r="E253" s="10"/>
      <c r="F253" s="10"/>
      <c r="G253" s="10"/>
      <c r="H253" s="10"/>
    </row>
    <row r="254" spans="1:8" ht="14.25">
      <c r="A254" s="7">
        <v>5125800</v>
      </c>
      <c r="B254" s="7">
        <v>55170</v>
      </c>
      <c r="C254" s="12" t="s">
        <v>1079</v>
      </c>
      <c r="D254" s="7" t="s">
        <v>1080</v>
      </c>
      <c r="E254" s="7">
        <v>1</v>
      </c>
      <c r="F254" s="7"/>
      <c r="G254" s="7">
        <v>106</v>
      </c>
      <c r="H254" s="7" t="s">
        <v>5</v>
      </c>
    </row>
    <row r="255" spans="1:8" ht="14.25">
      <c r="A255" s="7">
        <v>5125900</v>
      </c>
      <c r="B255" s="7">
        <v>55180</v>
      </c>
      <c r="C255" s="12" t="s">
        <v>1081</v>
      </c>
      <c r="D255" s="7" t="s">
        <v>508</v>
      </c>
      <c r="E255" s="7">
        <v>1</v>
      </c>
      <c r="F255" s="7" t="s">
        <v>1082</v>
      </c>
      <c r="G255" s="7">
        <v>39.5</v>
      </c>
      <c r="H255" s="7" t="s">
        <v>5</v>
      </c>
    </row>
    <row r="256" spans="1:8" ht="14.25">
      <c r="A256" s="7">
        <v>5126000</v>
      </c>
      <c r="B256" s="7">
        <v>55190</v>
      </c>
      <c r="C256" s="12" t="s">
        <v>1083</v>
      </c>
      <c r="D256" s="7" t="s">
        <v>1071</v>
      </c>
      <c r="E256" s="7">
        <v>1</v>
      </c>
      <c r="F256" s="7"/>
      <c r="G256" s="7">
        <v>106</v>
      </c>
      <c r="H256" s="7" t="s">
        <v>5</v>
      </c>
    </row>
    <row r="257" spans="1:8" ht="14.25">
      <c r="A257" s="7">
        <v>5126100</v>
      </c>
      <c r="B257" s="7">
        <v>55200</v>
      </c>
      <c r="C257" s="12" t="s">
        <v>1076</v>
      </c>
      <c r="D257" s="7" t="s">
        <v>1071</v>
      </c>
      <c r="E257" s="7">
        <v>1</v>
      </c>
      <c r="F257" s="7"/>
      <c r="G257" s="7">
        <v>67</v>
      </c>
      <c r="H257" s="7" t="s">
        <v>5</v>
      </c>
    </row>
    <row r="258" spans="1:8" ht="14.25">
      <c r="A258" s="10">
        <v>5126200</v>
      </c>
      <c r="B258" s="10">
        <v>55209</v>
      </c>
      <c r="C258" s="11" t="s">
        <v>1084</v>
      </c>
      <c r="D258" s="10"/>
      <c r="E258" s="10"/>
      <c r="F258" s="10"/>
      <c r="G258" s="10"/>
      <c r="H258" s="10"/>
    </row>
    <row r="259" spans="1:8" ht="14.25">
      <c r="A259" s="7">
        <v>5126300</v>
      </c>
      <c r="B259" s="7">
        <v>55210</v>
      </c>
      <c r="C259" s="12" t="s">
        <v>1069</v>
      </c>
      <c r="D259" s="7" t="s">
        <v>508</v>
      </c>
      <c r="E259" s="7">
        <v>1</v>
      </c>
      <c r="F259" s="7"/>
      <c r="G259" s="7">
        <v>10</v>
      </c>
      <c r="H259" s="7" t="s">
        <v>5</v>
      </c>
    </row>
    <row r="260" spans="1:8" ht="14.25">
      <c r="A260" s="7">
        <v>5126400</v>
      </c>
      <c r="B260" s="7">
        <v>55220</v>
      </c>
      <c r="C260" s="12" t="s">
        <v>1085</v>
      </c>
      <c r="D260" s="7" t="s">
        <v>1071</v>
      </c>
      <c r="E260" s="7">
        <v>1</v>
      </c>
      <c r="F260" s="7"/>
      <c r="G260" s="7">
        <v>287</v>
      </c>
      <c r="H260" s="7" t="s">
        <v>5</v>
      </c>
    </row>
    <row r="261" spans="1:8" ht="14.25">
      <c r="A261" s="10">
        <v>5126500</v>
      </c>
      <c r="B261" s="10">
        <v>55229</v>
      </c>
      <c r="C261" s="11" t="s">
        <v>1086</v>
      </c>
      <c r="D261" s="10"/>
      <c r="E261" s="10"/>
      <c r="F261" s="10"/>
      <c r="G261" s="10"/>
      <c r="H261" s="10"/>
    </row>
    <row r="262" spans="1:8" ht="14.25">
      <c r="A262" s="7">
        <v>5126600</v>
      </c>
      <c r="B262" s="7">
        <v>55230</v>
      </c>
      <c r="C262" s="12" t="s">
        <v>1087</v>
      </c>
      <c r="D262" s="7" t="s">
        <v>508</v>
      </c>
      <c r="E262" s="7">
        <v>1</v>
      </c>
      <c r="F262" s="7"/>
      <c r="G262" s="7">
        <v>4.9</v>
      </c>
      <c r="H262" s="7" t="s">
        <v>5</v>
      </c>
    </row>
    <row r="263" spans="1:8" ht="14.25">
      <c r="A263" s="7">
        <v>5126700</v>
      </c>
      <c r="B263" s="7">
        <v>55240</v>
      </c>
      <c r="C263" s="12" t="s">
        <v>1088</v>
      </c>
      <c r="D263" s="7" t="s">
        <v>1071</v>
      </c>
      <c r="E263" s="7">
        <v>1</v>
      </c>
      <c r="F263" s="7"/>
      <c r="G263" s="7">
        <v>86</v>
      </c>
      <c r="H263" s="7" t="s">
        <v>5</v>
      </c>
    </row>
    <row r="264" spans="1:8" ht="14.25">
      <c r="A264" s="10">
        <v>5126800</v>
      </c>
      <c r="B264" s="10">
        <v>55249</v>
      </c>
      <c r="C264" s="11" t="s">
        <v>1089</v>
      </c>
      <c r="D264" s="10"/>
      <c r="E264" s="10"/>
      <c r="F264" s="10"/>
      <c r="G264" s="10"/>
      <c r="H264" s="10"/>
    </row>
    <row r="265" spans="1:8" ht="14.25">
      <c r="A265" s="7">
        <v>5126900</v>
      </c>
      <c r="B265" s="7">
        <v>55250</v>
      </c>
      <c r="C265" s="12" t="s">
        <v>1090</v>
      </c>
      <c r="D265" s="7" t="s">
        <v>508</v>
      </c>
      <c r="E265" s="7">
        <v>1</v>
      </c>
      <c r="F265" s="7"/>
      <c r="G265" s="7">
        <v>10</v>
      </c>
      <c r="H265" s="7" t="s">
        <v>5</v>
      </c>
    </row>
    <row r="266" spans="1:8" ht="14.25">
      <c r="A266" s="7">
        <v>5127000</v>
      </c>
      <c r="B266" s="7">
        <v>55260</v>
      </c>
      <c r="C266" s="12" t="s">
        <v>1091</v>
      </c>
      <c r="D266" s="7" t="s">
        <v>1071</v>
      </c>
      <c r="E266" s="7">
        <v>1</v>
      </c>
      <c r="F266" s="7"/>
      <c r="G266" s="7">
        <v>86</v>
      </c>
      <c r="H266" s="7" t="s">
        <v>5</v>
      </c>
    </row>
    <row r="267" spans="1:8" ht="14.25">
      <c r="A267" s="10">
        <v>5127100</v>
      </c>
      <c r="B267" s="10">
        <v>55269</v>
      </c>
      <c r="C267" s="11" t="s">
        <v>1092</v>
      </c>
      <c r="D267" s="10"/>
      <c r="E267" s="10"/>
      <c r="F267" s="10"/>
      <c r="G267" s="10"/>
      <c r="H267" s="10"/>
    </row>
    <row r="268" spans="1:8" ht="14.25">
      <c r="A268" s="7">
        <v>5127200</v>
      </c>
      <c r="B268" s="7">
        <v>55270</v>
      </c>
      <c r="C268" s="12" t="s">
        <v>1093</v>
      </c>
      <c r="D268" s="7" t="s">
        <v>112</v>
      </c>
      <c r="E268" s="7">
        <v>1</v>
      </c>
      <c r="F268" s="7"/>
      <c r="G268" s="7">
        <v>106</v>
      </c>
      <c r="H268" s="7" t="s">
        <v>5</v>
      </c>
    </row>
    <row r="269" spans="1:8" ht="14.25">
      <c r="A269" s="7">
        <v>5127300</v>
      </c>
      <c r="B269" s="7">
        <v>55280</v>
      </c>
      <c r="C269" s="12" t="s">
        <v>1094</v>
      </c>
      <c r="D269" s="7" t="s">
        <v>508</v>
      </c>
      <c r="E269" s="7">
        <v>1</v>
      </c>
      <c r="F269" s="7" t="s">
        <v>1082</v>
      </c>
      <c r="G269" s="7">
        <v>39.5</v>
      </c>
      <c r="H269" s="7" t="s">
        <v>5</v>
      </c>
    </row>
    <row r="270" spans="1:8" ht="14.25">
      <c r="A270" s="7">
        <v>5127400</v>
      </c>
      <c r="B270" s="7">
        <v>55290</v>
      </c>
      <c r="C270" s="12" t="s">
        <v>1095</v>
      </c>
      <c r="D270" s="7" t="s">
        <v>1071</v>
      </c>
      <c r="E270" s="7">
        <v>1</v>
      </c>
      <c r="F270" s="7"/>
      <c r="G270" s="7">
        <v>106</v>
      </c>
      <c r="H270" s="7" t="s">
        <v>5</v>
      </c>
    </row>
    <row r="271" spans="1:8" ht="14.25">
      <c r="A271" s="10">
        <v>5127500</v>
      </c>
      <c r="B271" s="10">
        <v>55299</v>
      </c>
      <c r="C271" s="11" t="s">
        <v>1096</v>
      </c>
      <c r="D271" s="10"/>
      <c r="E271" s="10"/>
      <c r="F271" s="10"/>
      <c r="G271" s="10"/>
      <c r="H271" s="10"/>
    </row>
    <row r="272" spans="1:8" ht="14.25">
      <c r="A272" s="7">
        <v>5127600</v>
      </c>
      <c r="B272" s="7">
        <v>55300</v>
      </c>
      <c r="C272" s="12" t="s">
        <v>1097</v>
      </c>
      <c r="D272" s="7" t="s">
        <v>508</v>
      </c>
      <c r="E272" s="7">
        <v>1</v>
      </c>
      <c r="F272" s="7"/>
      <c r="G272" s="7">
        <v>60</v>
      </c>
      <c r="H272" s="7" t="s">
        <v>5</v>
      </c>
    </row>
    <row r="273" spans="1:8" ht="14.25">
      <c r="A273" s="7">
        <v>5127700</v>
      </c>
      <c r="B273" s="7">
        <v>55310</v>
      </c>
      <c r="C273" s="12" t="s">
        <v>1098</v>
      </c>
      <c r="D273" s="7" t="s">
        <v>1071</v>
      </c>
      <c r="E273" s="7">
        <v>1</v>
      </c>
      <c r="F273" s="7"/>
      <c r="G273" s="7">
        <v>3840</v>
      </c>
      <c r="H273" s="7" t="s">
        <v>5</v>
      </c>
    </row>
    <row r="274" spans="1:8" ht="14.25">
      <c r="A274" s="10">
        <v>5127800</v>
      </c>
      <c r="B274" s="10">
        <v>55319</v>
      </c>
      <c r="C274" s="11" t="s">
        <v>1099</v>
      </c>
      <c r="D274" s="10"/>
      <c r="E274" s="10"/>
      <c r="F274" s="10"/>
      <c r="G274" s="10"/>
      <c r="H274" s="10"/>
    </row>
    <row r="275" spans="1:8" ht="14.25">
      <c r="A275" s="7">
        <v>5127900</v>
      </c>
      <c r="B275" s="7">
        <v>55320</v>
      </c>
      <c r="C275" s="12" t="s">
        <v>1100</v>
      </c>
      <c r="D275" s="7" t="s">
        <v>508</v>
      </c>
      <c r="E275" s="7">
        <v>1</v>
      </c>
      <c r="F275" s="7"/>
      <c r="G275" s="7">
        <v>3.9</v>
      </c>
      <c r="H275" s="7" t="s">
        <v>5</v>
      </c>
    </row>
    <row r="276" spans="1:8" ht="14.25">
      <c r="A276" s="7">
        <v>5128000</v>
      </c>
      <c r="B276" s="7">
        <v>55330</v>
      </c>
      <c r="C276" s="12" t="s">
        <v>1098</v>
      </c>
      <c r="D276" s="7" t="s">
        <v>1071</v>
      </c>
      <c r="E276" s="7">
        <v>1</v>
      </c>
      <c r="F276" s="7"/>
      <c r="G276" s="7">
        <v>106</v>
      </c>
      <c r="H276" s="7" t="s">
        <v>5</v>
      </c>
    </row>
    <row r="277" spans="1:8" ht="14.25">
      <c r="A277" s="10">
        <v>5128100</v>
      </c>
      <c r="B277" s="10">
        <v>55339</v>
      </c>
      <c r="C277" s="11" t="s">
        <v>1101</v>
      </c>
      <c r="D277" s="10"/>
      <c r="E277" s="10"/>
      <c r="F277" s="10"/>
      <c r="G277" s="10"/>
      <c r="H277" s="10"/>
    </row>
    <row r="278" spans="1:8" ht="14.25">
      <c r="A278" s="7">
        <v>5128200</v>
      </c>
      <c r="B278" s="7">
        <v>55340</v>
      </c>
      <c r="C278" s="12" t="s">
        <v>1102</v>
      </c>
      <c r="D278" s="7" t="s">
        <v>508</v>
      </c>
      <c r="E278" s="7">
        <v>1</v>
      </c>
      <c r="F278" s="7"/>
      <c r="G278" s="7">
        <v>3.9</v>
      </c>
      <c r="H278" s="7" t="s">
        <v>5</v>
      </c>
    </row>
    <row r="279" spans="1:8" ht="14.25">
      <c r="A279" s="7">
        <v>5128300</v>
      </c>
      <c r="B279" s="7">
        <v>55350</v>
      </c>
      <c r="C279" s="12" t="s">
        <v>1098</v>
      </c>
      <c r="D279" s="7" t="s">
        <v>1071</v>
      </c>
      <c r="E279" s="7">
        <v>1</v>
      </c>
      <c r="F279" s="7"/>
      <c r="G279" s="7">
        <v>106</v>
      </c>
      <c r="H279" s="7" t="s">
        <v>5</v>
      </c>
    </row>
    <row r="280" spans="1:8" ht="14.25">
      <c r="A280" s="10">
        <v>5128400</v>
      </c>
      <c r="B280" s="10">
        <v>55359</v>
      </c>
      <c r="C280" s="11" t="s">
        <v>1103</v>
      </c>
      <c r="D280" s="10"/>
      <c r="E280" s="10"/>
      <c r="F280" s="10"/>
      <c r="G280" s="10"/>
      <c r="H280" s="10"/>
    </row>
    <row r="281" spans="1:8" ht="14.25">
      <c r="A281" s="7">
        <v>5128500</v>
      </c>
      <c r="B281" s="7">
        <v>55360</v>
      </c>
      <c r="C281" s="12" t="s">
        <v>1104</v>
      </c>
      <c r="D281" s="7" t="s">
        <v>508</v>
      </c>
      <c r="E281" s="7">
        <v>1</v>
      </c>
      <c r="F281" s="7"/>
      <c r="G281" s="7">
        <v>48</v>
      </c>
      <c r="H281" s="7" t="s">
        <v>5</v>
      </c>
    </row>
    <row r="282" spans="1:8" ht="14.25">
      <c r="A282" s="7">
        <v>5128600</v>
      </c>
      <c r="B282" s="7">
        <v>55370</v>
      </c>
      <c r="C282" s="12" t="s">
        <v>1098</v>
      </c>
      <c r="D282" s="7" t="s">
        <v>23</v>
      </c>
      <c r="E282" s="7">
        <v>1</v>
      </c>
      <c r="F282" s="7"/>
      <c r="G282" s="7">
        <v>16.5</v>
      </c>
      <c r="H282" s="7" t="s">
        <v>5</v>
      </c>
    </row>
    <row r="283" spans="1:8" ht="14.25">
      <c r="A283" s="10">
        <v>5128700</v>
      </c>
      <c r="B283" s="10">
        <v>55379</v>
      </c>
      <c r="C283" s="11" t="s">
        <v>1105</v>
      </c>
      <c r="D283" s="10"/>
      <c r="E283" s="10"/>
      <c r="F283" s="10"/>
      <c r="G283" s="10"/>
      <c r="H283" s="10"/>
    </row>
    <row r="284" spans="1:8" ht="14.25">
      <c r="A284" s="7">
        <v>5128800</v>
      </c>
      <c r="B284" s="7">
        <v>55380</v>
      </c>
      <c r="C284" s="12" t="s">
        <v>1097</v>
      </c>
      <c r="D284" s="7" t="s">
        <v>508</v>
      </c>
      <c r="E284" s="7">
        <v>1</v>
      </c>
      <c r="F284" s="7"/>
      <c r="G284" s="7">
        <v>10</v>
      </c>
      <c r="H284" s="7" t="s">
        <v>5</v>
      </c>
    </row>
    <row r="285" spans="1:8" ht="14.25">
      <c r="A285" s="7">
        <v>5128900</v>
      </c>
      <c r="B285" s="7">
        <v>55390</v>
      </c>
      <c r="C285" s="12" t="s">
        <v>1098</v>
      </c>
      <c r="D285" s="7" t="s">
        <v>1071</v>
      </c>
      <c r="E285" s="7">
        <v>1</v>
      </c>
      <c r="F285" s="7"/>
      <c r="G285" s="7">
        <v>790</v>
      </c>
      <c r="H285" s="7" t="s">
        <v>5</v>
      </c>
    </row>
    <row r="286" spans="1:8" ht="14.25">
      <c r="A286" s="10">
        <v>5129000</v>
      </c>
      <c r="B286" s="10">
        <v>55399</v>
      </c>
      <c r="C286" s="11" t="s">
        <v>1106</v>
      </c>
      <c r="D286" s="10"/>
      <c r="E286" s="10"/>
      <c r="F286" s="10"/>
      <c r="G286" s="10"/>
      <c r="H286" s="10"/>
    </row>
    <row r="287" spans="1:8" ht="14.25">
      <c r="A287" s="7">
        <v>5129100</v>
      </c>
      <c r="B287" s="7">
        <v>55400</v>
      </c>
      <c r="C287" s="12" t="s">
        <v>1097</v>
      </c>
      <c r="D287" s="7" t="s">
        <v>508</v>
      </c>
      <c r="E287" s="7">
        <v>1</v>
      </c>
      <c r="F287" s="7"/>
      <c r="G287" s="7">
        <v>25</v>
      </c>
      <c r="H287" s="7" t="s">
        <v>5</v>
      </c>
    </row>
    <row r="288" spans="1:8" ht="14.25">
      <c r="A288" s="7">
        <v>5129200</v>
      </c>
      <c r="B288" s="7">
        <v>55410</v>
      </c>
      <c r="C288" s="12" t="s">
        <v>1098</v>
      </c>
      <c r="D288" s="7" t="s">
        <v>1071</v>
      </c>
      <c r="E288" s="7">
        <v>1</v>
      </c>
      <c r="F288" s="7"/>
      <c r="G288" s="7">
        <v>620</v>
      </c>
      <c r="H288" s="7" t="s">
        <v>5</v>
      </c>
    </row>
    <row r="289" spans="1:8" ht="14.25">
      <c r="A289" s="10">
        <v>5129300</v>
      </c>
      <c r="B289" s="10">
        <v>55419</v>
      </c>
      <c r="C289" s="11" t="s">
        <v>1107</v>
      </c>
      <c r="D289" s="10"/>
      <c r="E289" s="10"/>
      <c r="F289" s="10"/>
      <c r="G289" s="10"/>
      <c r="H289" s="10"/>
    </row>
    <row r="290" spans="1:8" ht="14.25">
      <c r="A290" s="7">
        <v>5129400</v>
      </c>
      <c r="B290" s="7">
        <v>55420</v>
      </c>
      <c r="C290" s="12" t="s">
        <v>1108</v>
      </c>
      <c r="D290" s="7" t="s">
        <v>508</v>
      </c>
      <c r="E290" s="7">
        <v>1</v>
      </c>
      <c r="F290" s="7"/>
      <c r="G290" s="7">
        <v>15</v>
      </c>
      <c r="H290" s="7" t="s">
        <v>5</v>
      </c>
    </row>
    <row r="291" spans="1:8" ht="14.25">
      <c r="A291" s="7">
        <v>5129500</v>
      </c>
      <c r="B291" s="7">
        <v>55430</v>
      </c>
      <c r="C291" s="12" t="s">
        <v>1098</v>
      </c>
      <c r="D291" s="7" t="s">
        <v>1071</v>
      </c>
      <c r="E291" s="7">
        <v>1</v>
      </c>
      <c r="F291" s="7"/>
      <c r="G291" s="7">
        <v>910</v>
      </c>
      <c r="H291" s="7" t="s">
        <v>5</v>
      </c>
    </row>
    <row r="292" spans="1:8" ht="14.25">
      <c r="A292" s="10">
        <v>5129600</v>
      </c>
      <c r="B292" s="10">
        <v>55439</v>
      </c>
      <c r="C292" s="11" t="s">
        <v>1109</v>
      </c>
      <c r="D292" s="10"/>
      <c r="E292" s="10"/>
      <c r="F292" s="10"/>
      <c r="G292" s="10"/>
      <c r="H292" s="10"/>
    </row>
    <row r="293" spans="1:8" ht="14.25">
      <c r="A293" s="7">
        <v>5129700</v>
      </c>
      <c r="B293" s="7">
        <v>55440</v>
      </c>
      <c r="C293" s="12" t="s">
        <v>1110</v>
      </c>
      <c r="D293" s="7" t="s">
        <v>761</v>
      </c>
      <c r="E293" s="7">
        <v>1</v>
      </c>
      <c r="F293" s="7"/>
      <c r="G293" s="7">
        <v>1080</v>
      </c>
      <c r="H293" s="7" t="s">
        <v>5</v>
      </c>
    </row>
    <row r="294" spans="1:8" ht="14.25">
      <c r="A294" s="10">
        <v>5129800</v>
      </c>
      <c r="B294" s="10">
        <v>55449</v>
      </c>
      <c r="C294" s="11" t="s">
        <v>1111</v>
      </c>
      <c r="D294" s="10"/>
      <c r="E294" s="10"/>
      <c r="F294" s="10"/>
      <c r="G294" s="10"/>
      <c r="H294" s="10"/>
    </row>
    <row r="295" spans="1:8" ht="28.5">
      <c r="A295" s="7">
        <v>5129900</v>
      </c>
      <c r="B295" s="7">
        <v>55450</v>
      </c>
      <c r="C295" s="12" t="s">
        <v>1112</v>
      </c>
      <c r="D295" s="7" t="s">
        <v>38</v>
      </c>
      <c r="E295" s="7">
        <v>1</v>
      </c>
      <c r="F295" s="7"/>
      <c r="G295" s="7">
        <v>50</v>
      </c>
      <c r="H295" s="7" t="s">
        <v>5</v>
      </c>
    </row>
    <row r="296" spans="1:8" ht="14.25">
      <c r="A296" s="7">
        <v>5130000</v>
      </c>
      <c r="B296" s="7">
        <v>55460</v>
      </c>
      <c r="C296" s="12" t="s">
        <v>1113</v>
      </c>
      <c r="D296" s="7" t="s">
        <v>1114</v>
      </c>
      <c r="E296" s="7">
        <v>1</v>
      </c>
      <c r="F296" s="7"/>
      <c r="G296" s="7">
        <v>0.11</v>
      </c>
      <c r="H296" s="7" t="s">
        <v>5</v>
      </c>
    </row>
    <row r="297" spans="1:8" ht="14.25">
      <c r="A297" s="7">
        <v>5130100</v>
      </c>
      <c r="B297" s="7">
        <v>55470</v>
      </c>
      <c r="C297" s="12" t="s">
        <v>1115</v>
      </c>
      <c r="D297" s="7" t="s">
        <v>1116</v>
      </c>
      <c r="E297" s="7">
        <v>1</v>
      </c>
      <c r="F297" s="7"/>
      <c r="G297" s="7">
        <v>67</v>
      </c>
      <c r="H297" s="7" t="s">
        <v>5</v>
      </c>
    </row>
    <row r="298" spans="1:8" ht="14.25">
      <c r="A298" s="7">
        <v>5130200</v>
      </c>
      <c r="B298" s="7">
        <v>55480</v>
      </c>
      <c r="C298" s="12" t="s">
        <v>1117</v>
      </c>
      <c r="D298" s="7" t="s">
        <v>1116</v>
      </c>
      <c r="E298" s="7">
        <v>1</v>
      </c>
      <c r="F298" s="7"/>
      <c r="G298" s="7">
        <v>50</v>
      </c>
      <c r="H298" s="7" t="s">
        <v>5</v>
      </c>
    </row>
    <row r="299" spans="1:8" ht="14.25">
      <c r="A299" s="7">
        <v>5130300</v>
      </c>
      <c r="B299" s="7">
        <v>55490</v>
      </c>
      <c r="C299" s="12" t="s">
        <v>1118</v>
      </c>
      <c r="D299" s="7" t="s">
        <v>761</v>
      </c>
      <c r="E299" s="7">
        <v>1</v>
      </c>
      <c r="F299" s="7"/>
      <c r="G299" s="7">
        <v>79</v>
      </c>
      <c r="H299" s="7" t="s">
        <v>5</v>
      </c>
    </row>
    <row r="300" spans="1:8" ht="14.25">
      <c r="A300" s="7">
        <v>5130400</v>
      </c>
      <c r="B300" s="7">
        <v>55500</v>
      </c>
      <c r="C300" s="12" t="s">
        <v>1119</v>
      </c>
      <c r="D300" s="7" t="s">
        <v>508</v>
      </c>
      <c r="E300" s="7">
        <v>1</v>
      </c>
      <c r="F300" s="7"/>
      <c r="G300" s="7">
        <v>39.5</v>
      </c>
      <c r="H300" s="7" t="s">
        <v>5</v>
      </c>
    </row>
    <row r="301" spans="1:8" ht="28.5">
      <c r="A301" s="10">
        <v>5130500</v>
      </c>
      <c r="B301" s="10">
        <v>55509</v>
      </c>
      <c r="C301" s="11" t="s">
        <v>1120</v>
      </c>
      <c r="D301" s="10"/>
      <c r="E301" s="10"/>
      <c r="F301" s="10"/>
      <c r="G301" s="10"/>
      <c r="H301" s="10"/>
    </row>
    <row r="302" spans="1:8" ht="14.25">
      <c r="A302" s="7">
        <v>5130600</v>
      </c>
      <c r="B302" s="7">
        <v>55510</v>
      </c>
      <c r="C302" s="12" t="s">
        <v>1121</v>
      </c>
      <c r="D302" s="7" t="s">
        <v>755</v>
      </c>
      <c r="E302" s="7">
        <v>1</v>
      </c>
      <c r="F302" s="7" t="s">
        <v>1122</v>
      </c>
      <c r="G302" s="7">
        <v>105</v>
      </c>
      <c r="H302" s="7" t="s">
        <v>5</v>
      </c>
    </row>
    <row r="303" spans="1:8" ht="14.25">
      <c r="A303" s="7">
        <v>5130700</v>
      </c>
      <c r="B303" s="7">
        <v>55520</v>
      </c>
      <c r="C303" s="12" t="s">
        <v>1123</v>
      </c>
      <c r="D303" s="7" t="s">
        <v>508</v>
      </c>
      <c r="E303" s="7">
        <v>1</v>
      </c>
      <c r="F303" s="7"/>
      <c r="G303" s="7">
        <v>16.5</v>
      </c>
      <c r="H303" s="7" t="s">
        <v>5</v>
      </c>
    </row>
    <row r="304" spans="1:8" ht="28.5">
      <c r="A304" s="7">
        <v>5130800</v>
      </c>
      <c r="B304" s="7">
        <v>55530</v>
      </c>
      <c r="C304" s="12" t="s">
        <v>1124</v>
      </c>
      <c r="D304" s="7" t="s">
        <v>38</v>
      </c>
      <c r="E304" s="7">
        <v>1</v>
      </c>
      <c r="F304" s="7"/>
      <c r="G304" s="7">
        <v>0.86</v>
      </c>
      <c r="H304" s="7" t="s">
        <v>5</v>
      </c>
    </row>
    <row r="305" spans="1:8" ht="28.5">
      <c r="A305" s="7">
        <v>5130900</v>
      </c>
      <c r="B305" s="7">
        <v>55540</v>
      </c>
      <c r="C305" s="12" t="s">
        <v>1125</v>
      </c>
      <c r="D305" s="7" t="s">
        <v>38</v>
      </c>
      <c r="E305" s="7">
        <v>1</v>
      </c>
      <c r="F305" s="7"/>
      <c r="G305" s="7">
        <v>0.35</v>
      </c>
      <c r="H305" s="7" t="s">
        <v>5</v>
      </c>
    </row>
    <row r="306" spans="1:8" ht="14.25">
      <c r="A306" s="10">
        <v>5131000</v>
      </c>
      <c r="B306" s="10">
        <v>55549</v>
      </c>
      <c r="C306" s="11" t="s">
        <v>1126</v>
      </c>
      <c r="D306" s="10"/>
      <c r="E306" s="10"/>
      <c r="F306" s="10"/>
      <c r="G306" s="10"/>
      <c r="H306" s="10"/>
    </row>
    <row r="307" spans="1:8" ht="28.5">
      <c r="A307" s="7">
        <v>5131100</v>
      </c>
      <c r="B307" s="7">
        <v>55550</v>
      </c>
      <c r="C307" s="12" t="s">
        <v>1127</v>
      </c>
      <c r="D307" s="7" t="s">
        <v>38</v>
      </c>
      <c r="E307" s="7">
        <v>1</v>
      </c>
      <c r="F307" s="7"/>
      <c r="G307" s="7">
        <v>0.86</v>
      </c>
      <c r="H307" s="7" t="s">
        <v>5</v>
      </c>
    </row>
    <row r="308" spans="1:8" ht="28.5">
      <c r="A308" s="10">
        <v>5131200</v>
      </c>
      <c r="B308" s="10">
        <v>55559</v>
      </c>
      <c r="C308" s="11" t="s">
        <v>1128</v>
      </c>
      <c r="D308" s="10"/>
      <c r="E308" s="10"/>
      <c r="F308" s="10"/>
      <c r="G308" s="10"/>
      <c r="H308" s="10"/>
    </row>
    <row r="309" spans="1:8" ht="14.25">
      <c r="A309" s="7">
        <v>5131300</v>
      </c>
      <c r="B309" s="7">
        <v>55560</v>
      </c>
      <c r="C309" s="12" t="s">
        <v>1129</v>
      </c>
      <c r="D309" s="7" t="s">
        <v>1116</v>
      </c>
      <c r="E309" s="7">
        <v>1</v>
      </c>
      <c r="F309" s="7"/>
      <c r="G309" s="7">
        <v>34.5</v>
      </c>
      <c r="H309" s="7" t="s">
        <v>5</v>
      </c>
    </row>
    <row r="310" spans="1:8" ht="14.25">
      <c r="A310" s="7">
        <v>5131400</v>
      </c>
      <c r="B310" s="7">
        <v>55570</v>
      </c>
      <c r="C310" s="12" t="s">
        <v>1130</v>
      </c>
      <c r="D310" s="7" t="s">
        <v>1116</v>
      </c>
      <c r="E310" s="7">
        <v>1</v>
      </c>
      <c r="F310" s="7"/>
      <c r="G310" s="7">
        <v>11.5</v>
      </c>
      <c r="H310" s="7" t="s">
        <v>5</v>
      </c>
    </row>
    <row r="311" spans="1:8" ht="14.25">
      <c r="A311" s="10">
        <v>5131500</v>
      </c>
      <c r="B311" s="10">
        <v>55579</v>
      </c>
      <c r="C311" s="11" t="s">
        <v>1131</v>
      </c>
      <c r="D311" s="10"/>
      <c r="E311" s="10"/>
      <c r="F311" s="10"/>
      <c r="G311" s="10"/>
      <c r="H311" s="10"/>
    </row>
    <row r="312" spans="1:8" ht="14.25">
      <c r="A312" s="7">
        <v>5131600</v>
      </c>
      <c r="B312" s="7">
        <v>55580</v>
      </c>
      <c r="C312" s="12" t="s">
        <v>1132</v>
      </c>
      <c r="D312" s="7" t="s">
        <v>28</v>
      </c>
      <c r="E312" s="7">
        <v>1</v>
      </c>
      <c r="F312" s="7"/>
      <c r="G312" s="7">
        <v>151</v>
      </c>
      <c r="H312" s="7" t="s">
        <v>5</v>
      </c>
    </row>
    <row r="313" spans="1:8" ht="14.25">
      <c r="A313" s="7">
        <v>5131700</v>
      </c>
      <c r="B313" s="7">
        <v>55590</v>
      </c>
      <c r="C313" s="12" t="s">
        <v>1133</v>
      </c>
      <c r="D313" s="7" t="s">
        <v>28</v>
      </c>
      <c r="E313" s="7">
        <v>1</v>
      </c>
      <c r="F313" s="7"/>
      <c r="G313" s="7">
        <v>67</v>
      </c>
      <c r="H313" s="7" t="s">
        <v>5</v>
      </c>
    </row>
    <row r="314" spans="1:8" ht="14.25">
      <c r="A314" s="7">
        <v>5131800</v>
      </c>
      <c r="B314" s="7">
        <v>55600</v>
      </c>
      <c r="C314" s="12" t="s">
        <v>1134</v>
      </c>
      <c r="D314" s="7" t="s">
        <v>457</v>
      </c>
      <c r="E314" s="7">
        <v>1</v>
      </c>
      <c r="F314" s="7" t="s">
        <v>1135</v>
      </c>
      <c r="G314" s="7">
        <v>2.9</v>
      </c>
      <c r="H314" s="7" t="s">
        <v>5</v>
      </c>
    </row>
    <row r="315" spans="1:8" ht="14.25">
      <c r="A315" s="10">
        <v>5131900</v>
      </c>
      <c r="B315" s="10">
        <v>55609</v>
      </c>
      <c r="C315" s="11" t="s">
        <v>1136</v>
      </c>
      <c r="D315" s="10"/>
      <c r="E315" s="10"/>
      <c r="F315" s="10"/>
      <c r="G315" s="10"/>
      <c r="H315" s="10"/>
    </row>
    <row r="316" spans="1:8" ht="14.25">
      <c r="A316" s="7">
        <v>5132000</v>
      </c>
      <c r="B316" s="7">
        <v>55610</v>
      </c>
      <c r="C316" s="12" t="s">
        <v>1137</v>
      </c>
      <c r="D316" s="7" t="s">
        <v>755</v>
      </c>
      <c r="E316" s="7">
        <v>1</v>
      </c>
      <c r="F316" s="7"/>
      <c r="G316" s="7">
        <v>163</v>
      </c>
      <c r="H316" s="7" t="s">
        <v>5</v>
      </c>
    </row>
    <row r="317" spans="1:8" ht="28.5">
      <c r="A317" s="10">
        <v>5132100</v>
      </c>
      <c r="B317" s="10">
        <v>56009</v>
      </c>
      <c r="C317" s="11" t="s">
        <v>1138</v>
      </c>
      <c r="D317" s="10"/>
      <c r="E317" s="10"/>
      <c r="F317" s="10"/>
      <c r="G317" s="10"/>
      <c r="H317" s="10"/>
    </row>
    <row r="318" spans="1:8" ht="14.25">
      <c r="A318" s="7">
        <v>5132200</v>
      </c>
      <c r="B318" s="7">
        <v>56010</v>
      </c>
      <c r="C318" s="12" t="s">
        <v>1139</v>
      </c>
      <c r="D318" s="7" t="s">
        <v>1140</v>
      </c>
      <c r="E318" s="7">
        <v>1</v>
      </c>
      <c r="F318" s="7"/>
      <c r="G318" s="7">
        <v>0.06</v>
      </c>
      <c r="H318" s="7" t="s">
        <v>5</v>
      </c>
    </row>
    <row r="319" spans="1:8" ht="14.25">
      <c r="A319" s="7">
        <v>5132300</v>
      </c>
      <c r="B319" s="7">
        <v>56020</v>
      </c>
      <c r="C319" s="12" t="s">
        <v>1141</v>
      </c>
      <c r="D319" s="7" t="s">
        <v>1140</v>
      </c>
      <c r="E319" s="7">
        <v>1</v>
      </c>
      <c r="F319" s="7"/>
      <c r="G319" s="7">
        <v>0.06</v>
      </c>
      <c r="H319" s="7" t="s">
        <v>5</v>
      </c>
    </row>
    <row r="320" spans="1:8" ht="14.25">
      <c r="A320" s="7">
        <v>5132400</v>
      </c>
      <c r="B320" s="7">
        <v>56030</v>
      </c>
      <c r="C320" s="12" t="s">
        <v>1142</v>
      </c>
      <c r="D320" s="7" t="s">
        <v>1140</v>
      </c>
      <c r="E320" s="7">
        <v>1</v>
      </c>
      <c r="F320" s="7"/>
      <c r="G320" s="7">
        <v>0.1</v>
      </c>
      <c r="H320" s="7" t="s">
        <v>5</v>
      </c>
    </row>
    <row r="321" spans="1:8" ht="14.25">
      <c r="A321" s="7">
        <v>5132500</v>
      </c>
      <c r="B321" s="7">
        <v>56040</v>
      </c>
      <c r="C321" s="12" t="s">
        <v>1143</v>
      </c>
      <c r="D321" s="7" t="s">
        <v>1140</v>
      </c>
      <c r="E321" s="7">
        <v>1</v>
      </c>
      <c r="F321" s="7"/>
      <c r="G321" s="7">
        <v>0.1</v>
      </c>
      <c r="H321" s="7" t="s">
        <v>5</v>
      </c>
    </row>
    <row r="322" spans="1:8" ht="28.5">
      <c r="A322" s="10">
        <v>5132600</v>
      </c>
      <c r="B322" s="10">
        <v>56049</v>
      </c>
      <c r="C322" s="11" t="s">
        <v>1144</v>
      </c>
      <c r="D322" s="10"/>
      <c r="E322" s="10"/>
      <c r="F322" s="10"/>
      <c r="G322" s="10"/>
      <c r="H322" s="10"/>
    </row>
    <row r="323" spans="1:8" ht="14.25">
      <c r="A323" s="7">
        <v>5132700</v>
      </c>
      <c r="B323" s="7">
        <v>56050</v>
      </c>
      <c r="C323" s="12" t="s">
        <v>1145</v>
      </c>
      <c r="D323" s="7" t="s">
        <v>1146</v>
      </c>
      <c r="E323" s="7">
        <v>10</v>
      </c>
      <c r="F323" s="7" t="s">
        <v>1147</v>
      </c>
      <c r="G323" s="7">
        <v>0.02</v>
      </c>
      <c r="H323" s="7" t="s">
        <v>5</v>
      </c>
    </row>
    <row r="324" spans="1:8" ht="14.25">
      <c r="A324" s="7">
        <v>5132800</v>
      </c>
      <c r="B324" s="7">
        <v>56060</v>
      </c>
      <c r="C324" s="12" t="s">
        <v>1148</v>
      </c>
      <c r="D324" s="7" t="s">
        <v>1071</v>
      </c>
      <c r="E324" s="7">
        <v>1</v>
      </c>
      <c r="F324" s="7"/>
      <c r="G324" s="7">
        <v>6</v>
      </c>
      <c r="H324" s="7" t="s">
        <v>5</v>
      </c>
    </row>
    <row r="325" spans="1:8" ht="14.25">
      <c r="A325" s="7">
        <v>5132900</v>
      </c>
      <c r="B325" s="7">
        <v>56070</v>
      </c>
      <c r="C325" s="12" t="s">
        <v>1149</v>
      </c>
      <c r="D325" s="7" t="s">
        <v>1071</v>
      </c>
      <c r="E325" s="7">
        <v>1</v>
      </c>
      <c r="F325" s="7"/>
      <c r="G325" s="7">
        <v>15</v>
      </c>
      <c r="H325" s="7" t="s">
        <v>5</v>
      </c>
    </row>
    <row r="326" spans="1:8" ht="14.25">
      <c r="A326" s="7">
        <v>5133000</v>
      </c>
      <c r="B326" s="7">
        <v>56080</v>
      </c>
      <c r="C326" s="12" t="s">
        <v>1150</v>
      </c>
      <c r="D326" s="7" t="s">
        <v>1071</v>
      </c>
      <c r="E326" s="7">
        <v>1</v>
      </c>
      <c r="F326" s="7"/>
      <c r="G326" s="7">
        <v>15</v>
      </c>
      <c r="H326" s="7" t="s">
        <v>5</v>
      </c>
    </row>
    <row r="327" spans="1:8" ht="14.25">
      <c r="A327" s="7">
        <v>5133100</v>
      </c>
      <c r="B327" s="7">
        <v>56090</v>
      </c>
      <c r="C327" s="12" t="s">
        <v>1151</v>
      </c>
      <c r="D327" s="7" t="s">
        <v>1140</v>
      </c>
      <c r="E327" s="7">
        <v>1</v>
      </c>
      <c r="F327" s="7"/>
      <c r="G327" s="7">
        <v>0.22</v>
      </c>
      <c r="H327" s="7" t="s">
        <v>5</v>
      </c>
    </row>
    <row r="328" spans="1:8" ht="14.25">
      <c r="A328" s="10">
        <v>5133200</v>
      </c>
      <c r="B328" s="10">
        <v>56189</v>
      </c>
      <c r="C328" s="11" t="s">
        <v>1152</v>
      </c>
      <c r="D328" s="10"/>
      <c r="E328" s="10"/>
      <c r="F328" s="10"/>
      <c r="G328" s="10"/>
      <c r="H328" s="10"/>
    </row>
    <row r="329" spans="1:8" ht="14.25">
      <c r="A329" s="7">
        <v>5133300</v>
      </c>
      <c r="B329" s="7">
        <v>56190</v>
      </c>
      <c r="C329" s="12" t="s">
        <v>1153</v>
      </c>
      <c r="D329" s="7" t="s">
        <v>1154</v>
      </c>
      <c r="E329" s="7">
        <v>1</v>
      </c>
      <c r="F329" s="7"/>
      <c r="G329" s="7">
        <v>2.5</v>
      </c>
      <c r="H329" s="7" t="s">
        <v>5</v>
      </c>
    </row>
    <row r="330" spans="1:8" ht="14.25">
      <c r="A330" s="10">
        <v>5133400</v>
      </c>
      <c r="B330" s="10">
        <v>57150</v>
      </c>
      <c r="C330" s="11" t="s">
        <v>1155</v>
      </c>
      <c r="D330" s="10"/>
      <c r="E330" s="10"/>
      <c r="F330" s="10"/>
      <c r="G330" s="10"/>
      <c r="H330" s="10"/>
    </row>
    <row r="331" spans="1:8" ht="14.25">
      <c r="A331" s="7">
        <v>5133500</v>
      </c>
      <c r="B331" s="7">
        <v>57151</v>
      </c>
      <c r="C331" s="12" t="s">
        <v>1156</v>
      </c>
      <c r="D331" s="7" t="s">
        <v>755</v>
      </c>
      <c r="E331" s="7">
        <v>1</v>
      </c>
      <c r="F331" s="7"/>
      <c r="G331" s="7">
        <v>225</v>
      </c>
      <c r="H331" s="7" t="s">
        <v>5</v>
      </c>
    </row>
    <row r="332" spans="1:8" ht="14.25">
      <c r="A332" s="7">
        <v>5133600</v>
      </c>
      <c r="B332" s="7">
        <v>57152</v>
      </c>
      <c r="C332" s="12" t="s">
        <v>1157</v>
      </c>
      <c r="D332" s="7" t="s">
        <v>755</v>
      </c>
      <c r="E332" s="7">
        <v>1</v>
      </c>
      <c r="F332" s="7"/>
      <c r="G332" s="7">
        <v>449</v>
      </c>
      <c r="H332" s="7" t="s">
        <v>5</v>
      </c>
    </row>
    <row r="333" spans="1:8" ht="14.25">
      <c r="A333" s="7">
        <v>5133700</v>
      </c>
      <c r="B333" s="7">
        <v>57153</v>
      </c>
      <c r="C333" s="12" t="s">
        <v>1158</v>
      </c>
      <c r="D333" s="7" t="s">
        <v>755</v>
      </c>
      <c r="E333" s="7">
        <v>1</v>
      </c>
      <c r="F333" s="7"/>
      <c r="G333" s="7">
        <v>361</v>
      </c>
      <c r="H333" s="7" t="s">
        <v>5</v>
      </c>
    </row>
    <row r="334" spans="1:8" ht="14.25">
      <c r="A334" s="7">
        <v>5133800</v>
      </c>
      <c r="B334" s="7">
        <v>57154</v>
      </c>
      <c r="C334" s="12" t="s">
        <v>1159</v>
      </c>
      <c r="D334" s="7" t="s">
        <v>38</v>
      </c>
      <c r="E334" s="7">
        <v>1</v>
      </c>
      <c r="F334" s="7"/>
      <c r="G334" s="7">
        <v>497</v>
      </c>
      <c r="H334" s="7" t="s">
        <v>5</v>
      </c>
    </row>
    <row r="335" spans="1:8" ht="14.25">
      <c r="A335" s="7">
        <v>5133900</v>
      </c>
      <c r="B335" s="7">
        <v>57155</v>
      </c>
      <c r="C335" s="12" t="s">
        <v>1160</v>
      </c>
      <c r="D335" s="7" t="s">
        <v>38</v>
      </c>
      <c r="E335" s="7">
        <v>1</v>
      </c>
      <c r="F335" s="7"/>
      <c r="G335" s="7">
        <v>3410</v>
      </c>
      <c r="H335" s="7" t="s">
        <v>5</v>
      </c>
    </row>
    <row r="336" spans="1:8" ht="14.25">
      <c r="A336" s="7">
        <v>5134000</v>
      </c>
      <c r="B336" s="7">
        <v>57156</v>
      </c>
      <c r="C336" s="12" t="s">
        <v>1161</v>
      </c>
      <c r="D336" s="7" t="s">
        <v>38</v>
      </c>
      <c r="E336" s="7">
        <v>1</v>
      </c>
      <c r="F336" s="7"/>
      <c r="G336" s="7">
        <v>50</v>
      </c>
      <c r="H336" s="7" t="s">
        <v>5</v>
      </c>
    </row>
    <row r="337" spans="1:8" ht="14.25">
      <c r="A337" s="7">
        <v>5134100</v>
      </c>
      <c r="B337" s="7">
        <v>57157</v>
      </c>
      <c r="C337" s="12" t="s">
        <v>1162</v>
      </c>
      <c r="D337" s="7" t="s">
        <v>755</v>
      </c>
      <c r="E337" s="7">
        <v>1</v>
      </c>
      <c r="F337" s="7"/>
      <c r="G337" s="7">
        <v>690</v>
      </c>
      <c r="H337" s="7" t="s">
        <v>5</v>
      </c>
    </row>
    <row r="338" spans="1:8" ht="14.25">
      <c r="A338" s="7">
        <v>5134200</v>
      </c>
      <c r="B338" s="7">
        <v>57158</v>
      </c>
      <c r="C338" s="12" t="s">
        <v>1163</v>
      </c>
      <c r="D338" s="7" t="s">
        <v>38</v>
      </c>
      <c r="E338" s="7">
        <v>1</v>
      </c>
      <c r="F338" s="7"/>
      <c r="G338" s="7">
        <v>7800</v>
      </c>
      <c r="H338" s="7" t="s">
        <v>5</v>
      </c>
    </row>
    <row r="339" spans="1:8" ht="14.25">
      <c r="A339" s="7">
        <v>5134300</v>
      </c>
      <c r="B339" s="7">
        <v>57159</v>
      </c>
      <c r="C339" s="12" t="s">
        <v>1164</v>
      </c>
      <c r="D339" s="7" t="s">
        <v>38</v>
      </c>
      <c r="E339" s="7">
        <v>1</v>
      </c>
      <c r="F339" s="7"/>
      <c r="G339" s="7">
        <v>560</v>
      </c>
      <c r="H339" s="7" t="s">
        <v>5</v>
      </c>
    </row>
    <row r="340" spans="1:8" ht="14.25">
      <c r="A340" s="8">
        <v>5134400</v>
      </c>
      <c r="B340" s="8">
        <v>59000</v>
      </c>
      <c r="C340" s="9" t="s">
        <v>587</v>
      </c>
      <c r="D340" s="8"/>
      <c r="E340" s="8"/>
      <c r="F340" s="8"/>
      <c r="G340" s="8"/>
      <c r="H340" s="8"/>
    </row>
    <row r="341" spans="1:8" ht="14.25">
      <c r="A341" s="10">
        <v>5134500</v>
      </c>
      <c r="B341" s="10">
        <v>59019</v>
      </c>
      <c r="C341" s="11" t="s">
        <v>1165</v>
      </c>
      <c r="D341" s="10"/>
      <c r="E341" s="10"/>
      <c r="F341" s="10"/>
      <c r="G341" s="10"/>
      <c r="H341" s="10"/>
    </row>
    <row r="342" spans="1:8" ht="14.25">
      <c r="A342" s="7">
        <v>5134600</v>
      </c>
      <c r="B342" s="7">
        <v>59020</v>
      </c>
      <c r="C342" s="12" t="s">
        <v>1166</v>
      </c>
      <c r="D342" s="7" t="s">
        <v>761</v>
      </c>
      <c r="E342" s="7">
        <v>1</v>
      </c>
      <c r="F342" s="7"/>
      <c r="G342" s="7">
        <v>192</v>
      </c>
      <c r="H342" s="7" t="s">
        <v>5</v>
      </c>
    </row>
    <row r="343" spans="1:8" ht="14.25">
      <c r="A343" s="7">
        <v>5134700</v>
      </c>
      <c r="B343" s="7">
        <v>59025</v>
      </c>
      <c r="C343" s="12" t="s">
        <v>1167</v>
      </c>
      <c r="D343" s="7" t="s">
        <v>761</v>
      </c>
      <c r="E343" s="7">
        <v>1</v>
      </c>
      <c r="F343" s="7"/>
      <c r="G343" s="7">
        <v>462</v>
      </c>
      <c r="H343" s="7" t="s">
        <v>5</v>
      </c>
    </row>
    <row r="344" spans="1:8" ht="14.25">
      <c r="A344" s="7">
        <v>5134800</v>
      </c>
      <c r="B344" s="7">
        <v>59035</v>
      </c>
      <c r="C344" s="12" t="s">
        <v>1168</v>
      </c>
      <c r="D344" s="7" t="s">
        <v>1169</v>
      </c>
      <c r="E344" s="7">
        <v>1</v>
      </c>
      <c r="F344" s="7"/>
      <c r="G344" s="7">
        <v>102</v>
      </c>
      <c r="H344" s="7" t="s">
        <v>5</v>
      </c>
    </row>
    <row r="345" spans="1:8" ht="14.25">
      <c r="A345" s="7">
        <v>5134900</v>
      </c>
      <c r="B345" s="7">
        <v>59040</v>
      </c>
      <c r="C345" s="12" t="s">
        <v>1170</v>
      </c>
      <c r="D345" s="7" t="s">
        <v>761</v>
      </c>
      <c r="E345" s="7">
        <v>1</v>
      </c>
      <c r="F345" s="7"/>
      <c r="G345" s="7">
        <v>1210</v>
      </c>
      <c r="H345" s="7" t="s">
        <v>5</v>
      </c>
    </row>
    <row r="346" spans="1:8" ht="14.25">
      <c r="A346" s="7">
        <v>5135000</v>
      </c>
      <c r="B346" s="7">
        <v>59045</v>
      </c>
      <c r="C346" s="12" t="s">
        <v>1171</v>
      </c>
      <c r="D346" s="7" t="s">
        <v>761</v>
      </c>
      <c r="E346" s="7">
        <v>1</v>
      </c>
      <c r="F346" s="7"/>
      <c r="G346" s="7">
        <v>4740</v>
      </c>
      <c r="H346" s="7" t="s">
        <v>5</v>
      </c>
    </row>
    <row r="347" spans="1:8" ht="14.25">
      <c r="A347" s="7">
        <v>5135100</v>
      </c>
      <c r="B347" s="7">
        <v>59050</v>
      </c>
      <c r="C347" s="12" t="s">
        <v>1172</v>
      </c>
      <c r="D347" s="7" t="s">
        <v>761</v>
      </c>
      <c r="E347" s="7">
        <v>1</v>
      </c>
      <c r="F347" s="7"/>
      <c r="G347" s="7">
        <v>247</v>
      </c>
      <c r="H347" s="7" t="s">
        <v>5</v>
      </c>
    </row>
    <row r="348" spans="1:8" ht="14.25">
      <c r="A348" s="7">
        <v>5135200</v>
      </c>
      <c r="B348" s="7">
        <v>59055</v>
      </c>
      <c r="C348" s="12" t="s">
        <v>1173</v>
      </c>
      <c r="D348" s="7" t="s">
        <v>761</v>
      </c>
      <c r="E348" s="7">
        <v>1</v>
      </c>
      <c r="F348" s="7"/>
      <c r="G348" s="7">
        <v>274</v>
      </c>
      <c r="H348" s="7" t="s">
        <v>5</v>
      </c>
    </row>
    <row r="349" spans="1:8" ht="14.25">
      <c r="A349" s="7">
        <v>5135300</v>
      </c>
      <c r="B349" s="7">
        <v>59060</v>
      </c>
      <c r="C349" s="12" t="s">
        <v>1174</v>
      </c>
      <c r="D349" s="7" t="s">
        <v>761</v>
      </c>
      <c r="E349" s="7">
        <v>1</v>
      </c>
      <c r="F349" s="7"/>
      <c r="G349" s="7">
        <v>1660</v>
      </c>
      <c r="H349" s="7" t="s">
        <v>5</v>
      </c>
    </row>
    <row r="350" spans="1:8" ht="14.25">
      <c r="A350" s="7">
        <v>5135400</v>
      </c>
      <c r="B350" s="7">
        <v>59065</v>
      </c>
      <c r="C350" s="12" t="s">
        <v>1175</v>
      </c>
      <c r="D350" s="7" t="s">
        <v>761</v>
      </c>
      <c r="E350" s="7">
        <v>1</v>
      </c>
      <c r="F350" s="7"/>
      <c r="G350" s="7">
        <v>65380</v>
      </c>
      <c r="H350" s="7" t="s">
        <v>5</v>
      </c>
    </row>
    <row r="351" spans="1:8" ht="14.25">
      <c r="A351" s="7">
        <v>5135500</v>
      </c>
      <c r="B351" s="7">
        <v>59070</v>
      </c>
      <c r="C351" s="12" t="s">
        <v>1176</v>
      </c>
      <c r="D351" s="7" t="s">
        <v>761</v>
      </c>
      <c r="E351" s="7">
        <v>1</v>
      </c>
      <c r="F351" s="7"/>
      <c r="G351" s="7">
        <v>102</v>
      </c>
      <c r="H351" s="7" t="s">
        <v>5</v>
      </c>
    </row>
    <row r="352" spans="1:8" ht="14.25">
      <c r="A352" s="7">
        <v>5135600</v>
      </c>
      <c r="B352" s="7">
        <v>59075</v>
      </c>
      <c r="C352" s="12" t="s">
        <v>1177</v>
      </c>
      <c r="D352" s="7" t="s">
        <v>761</v>
      </c>
      <c r="E352" s="7">
        <v>1</v>
      </c>
      <c r="F352" s="7"/>
      <c r="G352" s="7">
        <v>1440</v>
      </c>
      <c r="H352" s="7" t="s">
        <v>5</v>
      </c>
    </row>
    <row r="353" spans="1:8" ht="14.25">
      <c r="A353" s="8">
        <v>5135900</v>
      </c>
      <c r="B353" s="8">
        <v>60000</v>
      </c>
      <c r="C353" s="9" t="s">
        <v>1178</v>
      </c>
      <c r="D353" s="8"/>
      <c r="E353" s="8"/>
      <c r="F353" s="8"/>
      <c r="G353" s="8"/>
      <c r="H353" s="8"/>
    </row>
    <row r="354" spans="1:8" ht="14.25">
      <c r="A354" s="10">
        <v>5136000</v>
      </c>
      <c r="B354" s="10">
        <v>60009</v>
      </c>
      <c r="C354" s="11" t="s">
        <v>1179</v>
      </c>
      <c r="D354" s="10"/>
      <c r="E354" s="10"/>
      <c r="F354" s="10"/>
      <c r="G354" s="10"/>
      <c r="H354" s="10"/>
    </row>
    <row r="355" spans="1:8" ht="14.25">
      <c r="A355" s="7">
        <v>5136100</v>
      </c>
      <c r="B355" s="7">
        <v>60010</v>
      </c>
      <c r="C355" s="12" t="s">
        <v>1180</v>
      </c>
      <c r="D355" s="7" t="s">
        <v>755</v>
      </c>
      <c r="E355" s="7">
        <v>1</v>
      </c>
      <c r="F355" s="7"/>
      <c r="G355" s="7">
        <v>133</v>
      </c>
      <c r="H355" s="7" t="s">
        <v>5</v>
      </c>
    </row>
    <row r="356" spans="1:8" ht="14.25">
      <c r="A356" s="7">
        <v>5136200</v>
      </c>
      <c r="B356" s="7">
        <v>60020</v>
      </c>
      <c r="C356" s="12" t="s">
        <v>1181</v>
      </c>
      <c r="D356" s="7" t="s">
        <v>112</v>
      </c>
      <c r="E356" s="7">
        <v>1</v>
      </c>
      <c r="F356" s="7"/>
      <c r="G356" s="7">
        <v>133</v>
      </c>
      <c r="H356" s="7" t="s">
        <v>5</v>
      </c>
    </row>
    <row r="357" spans="1:8" ht="14.25">
      <c r="A357" s="7">
        <v>5136300</v>
      </c>
      <c r="B357" s="7">
        <v>60030</v>
      </c>
      <c r="C357" s="12" t="s">
        <v>1182</v>
      </c>
      <c r="D357" s="7" t="s">
        <v>112</v>
      </c>
      <c r="E357" s="7">
        <v>1</v>
      </c>
      <c r="F357" s="7"/>
      <c r="G357" s="7">
        <v>133</v>
      </c>
      <c r="H357" s="7" t="s">
        <v>5</v>
      </c>
    </row>
    <row r="358" spans="1:8" ht="14.25">
      <c r="A358" s="7">
        <v>5136400</v>
      </c>
      <c r="B358" s="7">
        <v>60040</v>
      </c>
      <c r="C358" s="12" t="s">
        <v>1183</v>
      </c>
      <c r="D358" s="7" t="s">
        <v>112</v>
      </c>
      <c r="E358" s="7">
        <v>1</v>
      </c>
      <c r="F358" s="7"/>
      <c r="G358" s="7">
        <v>133</v>
      </c>
      <c r="H358" s="7" t="s">
        <v>5</v>
      </c>
    </row>
    <row r="359" spans="1:8" ht="14.25">
      <c r="A359" s="7">
        <v>5136500</v>
      </c>
      <c r="B359" s="7">
        <v>60050</v>
      </c>
      <c r="C359" s="12" t="s">
        <v>1184</v>
      </c>
      <c r="D359" s="7" t="s">
        <v>755</v>
      </c>
      <c r="E359" s="7">
        <v>1</v>
      </c>
      <c r="F359" s="7"/>
      <c r="G359" s="7">
        <v>67</v>
      </c>
      <c r="H359" s="7" t="s">
        <v>5</v>
      </c>
    </row>
    <row r="360" spans="1:8" ht="28.5">
      <c r="A360" s="7">
        <v>5136600</v>
      </c>
      <c r="B360" s="7">
        <v>60060</v>
      </c>
      <c r="C360" s="12" t="s">
        <v>1185</v>
      </c>
      <c r="D360" s="7" t="s">
        <v>112</v>
      </c>
      <c r="E360" s="7">
        <v>1</v>
      </c>
      <c r="F360" s="7"/>
      <c r="G360" s="7">
        <v>133</v>
      </c>
      <c r="H360" s="7" t="s">
        <v>5</v>
      </c>
    </row>
    <row r="361" spans="1:8" ht="28.5">
      <c r="A361" s="7">
        <v>5136700</v>
      </c>
      <c r="B361" s="7">
        <v>60070</v>
      </c>
      <c r="C361" s="12" t="s">
        <v>1186</v>
      </c>
      <c r="D361" s="7" t="s">
        <v>112</v>
      </c>
      <c r="E361" s="7">
        <v>1</v>
      </c>
      <c r="F361" s="7"/>
      <c r="G361" s="7">
        <v>67</v>
      </c>
      <c r="H361" s="7" t="s">
        <v>5</v>
      </c>
    </row>
    <row r="362" spans="1:8" ht="14.25">
      <c r="A362" s="7">
        <v>5136800</v>
      </c>
      <c r="B362" s="7">
        <v>60080</v>
      </c>
      <c r="C362" s="12" t="s">
        <v>1187</v>
      </c>
      <c r="D362" s="7" t="s">
        <v>755</v>
      </c>
      <c r="E362" s="7">
        <v>1</v>
      </c>
      <c r="F362" s="7"/>
      <c r="G362" s="7">
        <v>287</v>
      </c>
      <c r="H362" s="7" t="s">
        <v>5</v>
      </c>
    </row>
    <row r="363" spans="1:8" ht="14.25">
      <c r="A363" s="7">
        <v>5136900</v>
      </c>
      <c r="B363" s="7">
        <v>60085</v>
      </c>
      <c r="C363" s="12" t="s">
        <v>1188</v>
      </c>
      <c r="D363" s="7" t="s">
        <v>101</v>
      </c>
      <c r="E363" s="7">
        <v>1</v>
      </c>
      <c r="F363" s="7"/>
      <c r="G363" s="7">
        <v>40.5</v>
      </c>
      <c r="H363" s="7" t="s">
        <v>5</v>
      </c>
    </row>
    <row r="364" spans="1:8" ht="28.5">
      <c r="A364" s="7">
        <v>5137000</v>
      </c>
      <c r="B364" s="7">
        <v>60090</v>
      </c>
      <c r="C364" s="12" t="s">
        <v>1189</v>
      </c>
      <c r="D364" s="7" t="s">
        <v>755</v>
      </c>
      <c r="E364" s="7">
        <v>1</v>
      </c>
      <c r="F364" s="7"/>
      <c r="G364" s="7">
        <v>48</v>
      </c>
      <c r="H364" s="7" t="s">
        <v>5</v>
      </c>
    </row>
    <row r="365" spans="1:8" ht="28.5">
      <c r="A365" s="7">
        <v>5137100</v>
      </c>
      <c r="B365" s="7">
        <v>60100</v>
      </c>
      <c r="C365" s="12" t="s">
        <v>1190</v>
      </c>
      <c r="D365" s="7" t="s">
        <v>755</v>
      </c>
      <c r="E365" s="7">
        <v>1</v>
      </c>
      <c r="F365" s="7"/>
      <c r="G365" s="7">
        <v>48</v>
      </c>
      <c r="H365" s="7" t="s">
        <v>5</v>
      </c>
    </row>
    <row r="366" spans="1:8" ht="14.25">
      <c r="A366" s="7">
        <v>5137200</v>
      </c>
      <c r="B366" s="7">
        <v>60110</v>
      </c>
      <c r="C366" s="12" t="s">
        <v>1191</v>
      </c>
      <c r="D366" s="7" t="s">
        <v>112</v>
      </c>
      <c r="E366" s="7">
        <v>1</v>
      </c>
      <c r="F366" s="7"/>
      <c r="G366" s="7">
        <v>105</v>
      </c>
      <c r="H366" s="7" t="s">
        <v>5</v>
      </c>
    </row>
    <row r="367" spans="1:8" ht="28.5">
      <c r="A367" s="7">
        <v>5137300</v>
      </c>
      <c r="B367" s="7">
        <v>60115</v>
      </c>
      <c r="C367" s="12" t="s">
        <v>1192</v>
      </c>
      <c r="D367" s="7" t="s">
        <v>101</v>
      </c>
      <c r="E367" s="7">
        <v>1</v>
      </c>
      <c r="F367" s="7"/>
      <c r="G367" s="7">
        <v>48</v>
      </c>
      <c r="H367" s="7" t="s">
        <v>5</v>
      </c>
    </row>
    <row r="368" spans="1:8" ht="14.25">
      <c r="A368" s="7">
        <v>5137400</v>
      </c>
      <c r="B368" s="7">
        <v>60120</v>
      </c>
      <c r="C368" s="12" t="s">
        <v>1193</v>
      </c>
      <c r="D368" s="7" t="s">
        <v>755</v>
      </c>
      <c r="E368" s="7">
        <v>1</v>
      </c>
      <c r="F368" s="7"/>
      <c r="G368" s="7">
        <v>133</v>
      </c>
      <c r="H368" s="7" t="s">
        <v>5</v>
      </c>
    </row>
    <row r="369" spans="1:8" ht="14.25">
      <c r="A369" s="8">
        <v>5137500</v>
      </c>
      <c r="B369" s="8">
        <v>61000</v>
      </c>
      <c r="C369" s="9" t="s">
        <v>1194</v>
      </c>
      <c r="D369" s="8"/>
      <c r="E369" s="8"/>
      <c r="F369" s="8"/>
      <c r="G369" s="8"/>
      <c r="H369" s="8"/>
    </row>
    <row r="370" spans="1:8" ht="14.25">
      <c r="A370" s="10">
        <v>5137700</v>
      </c>
      <c r="B370" s="10">
        <v>61009</v>
      </c>
      <c r="C370" s="11" t="s">
        <v>1195</v>
      </c>
      <c r="D370" s="10"/>
      <c r="E370" s="10"/>
      <c r="F370" s="10"/>
      <c r="G370" s="10"/>
      <c r="H370" s="10"/>
    </row>
    <row r="371" spans="1:8" ht="28.5">
      <c r="A371" s="7">
        <v>5137800</v>
      </c>
      <c r="B371" s="7">
        <v>61010</v>
      </c>
      <c r="C371" s="12" t="s">
        <v>1196</v>
      </c>
      <c r="D371" s="7" t="s">
        <v>761</v>
      </c>
      <c r="E371" s="7">
        <v>1</v>
      </c>
      <c r="F371" s="7"/>
      <c r="G371" s="7">
        <v>3.3</v>
      </c>
      <c r="H371" s="7" t="s">
        <v>5</v>
      </c>
    </row>
    <row r="372" spans="1:8" ht="57">
      <c r="A372" s="10">
        <v>5137900</v>
      </c>
      <c r="B372" s="10">
        <v>61018</v>
      </c>
      <c r="C372" s="11" t="s">
        <v>1197</v>
      </c>
      <c r="D372" s="10"/>
      <c r="E372" s="10"/>
      <c r="F372" s="10" t="s">
        <v>1198</v>
      </c>
      <c r="G372" s="10"/>
      <c r="H372" s="10"/>
    </row>
    <row r="373" spans="1:8" ht="42.75">
      <c r="A373" s="7">
        <v>5138100</v>
      </c>
      <c r="B373" s="7">
        <v>61020</v>
      </c>
      <c r="C373" s="12" t="s">
        <v>1199</v>
      </c>
      <c r="D373" s="7" t="s">
        <v>15</v>
      </c>
      <c r="E373" s="7">
        <v>1</v>
      </c>
      <c r="F373" s="7"/>
      <c r="G373" s="7">
        <v>3.3</v>
      </c>
      <c r="H373" s="7" t="s">
        <v>5</v>
      </c>
    </row>
    <row r="374" spans="1:8" ht="42.75">
      <c r="A374" s="7">
        <v>5138200</v>
      </c>
      <c r="B374" s="7">
        <v>61030</v>
      </c>
      <c r="C374" s="12" t="s">
        <v>1200</v>
      </c>
      <c r="D374" s="7" t="s">
        <v>15</v>
      </c>
      <c r="E374" s="7">
        <v>1</v>
      </c>
      <c r="F374" s="7"/>
      <c r="G374" s="7">
        <v>1</v>
      </c>
      <c r="H374" s="7" t="s">
        <v>5</v>
      </c>
    </row>
    <row r="375" spans="1:8" ht="42.75">
      <c r="A375" s="7">
        <v>5138300</v>
      </c>
      <c r="B375" s="7">
        <v>61040</v>
      </c>
      <c r="C375" s="12" t="s">
        <v>1201</v>
      </c>
      <c r="D375" s="7" t="s">
        <v>15</v>
      </c>
      <c r="E375" s="7">
        <v>1</v>
      </c>
      <c r="F375" s="7"/>
      <c r="G375" s="7">
        <v>0.35</v>
      </c>
      <c r="H375" s="7" t="s">
        <v>5</v>
      </c>
    </row>
    <row r="376" spans="1:8" ht="28.5">
      <c r="A376" s="10">
        <v>5138400</v>
      </c>
      <c r="B376" s="10">
        <v>61048</v>
      </c>
      <c r="C376" s="11" t="s">
        <v>1202</v>
      </c>
      <c r="D376" s="10"/>
      <c r="E376" s="10"/>
      <c r="F376" s="10" t="s">
        <v>1203</v>
      </c>
      <c r="G376" s="10"/>
      <c r="H376" s="10"/>
    </row>
    <row r="377" spans="1:8" ht="28.5">
      <c r="A377" s="7">
        <v>5138600</v>
      </c>
      <c r="B377" s="7">
        <v>61050</v>
      </c>
      <c r="C377" s="12" t="s">
        <v>1204</v>
      </c>
      <c r="D377" s="7" t="s">
        <v>101</v>
      </c>
      <c r="E377" s="7">
        <v>1</v>
      </c>
      <c r="F377" s="7"/>
      <c r="G377" s="7">
        <v>7</v>
      </c>
      <c r="H377" s="7" t="s">
        <v>5</v>
      </c>
    </row>
    <row r="378" spans="1:8" ht="28.5">
      <c r="A378" s="7">
        <v>5138700</v>
      </c>
      <c r="B378" s="7">
        <v>61060</v>
      </c>
      <c r="C378" s="12" t="s">
        <v>1205</v>
      </c>
      <c r="D378" s="7" t="s">
        <v>101</v>
      </c>
      <c r="E378" s="7">
        <v>1</v>
      </c>
      <c r="F378" s="7"/>
      <c r="G378" s="7">
        <v>7</v>
      </c>
      <c r="H378" s="7" t="s">
        <v>5</v>
      </c>
    </row>
    <row r="379" spans="1:8" ht="28.5">
      <c r="A379" s="7">
        <v>5138800</v>
      </c>
      <c r="B379" s="7">
        <v>61070</v>
      </c>
      <c r="C379" s="12" t="s">
        <v>1206</v>
      </c>
      <c r="D379" s="7" t="s">
        <v>457</v>
      </c>
      <c r="E379" s="7">
        <v>1</v>
      </c>
      <c r="F379" s="7"/>
      <c r="G379" s="7">
        <v>7</v>
      </c>
      <c r="H379" s="7" t="s">
        <v>5</v>
      </c>
    </row>
    <row r="380" spans="1:8" ht="14.25">
      <c r="A380" s="7">
        <v>5138900</v>
      </c>
      <c r="B380" s="7">
        <v>61080</v>
      </c>
      <c r="C380" s="12" t="s">
        <v>1207</v>
      </c>
      <c r="D380" s="7" t="s">
        <v>1208</v>
      </c>
      <c r="E380" s="7">
        <v>1</v>
      </c>
      <c r="F380" s="7"/>
      <c r="G380" s="7">
        <v>4.1</v>
      </c>
      <c r="H380" s="7" t="s">
        <v>5</v>
      </c>
    </row>
    <row r="381" spans="1:8" ht="14.25">
      <c r="A381" s="7">
        <v>5139000</v>
      </c>
      <c r="B381" s="7">
        <v>61090</v>
      </c>
      <c r="C381" s="12" t="s">
        <v>1209</v>
      </c>
      <c r="D381" s="7" t="s">
        <v>1208</v>
      </c>
      <c r="E381" s="7">
        <v>1</v>
      </c>
      <c r="F381" s="7"/>
      <c r="G381" s="7">
        <v>39.5</v>
      </c>
      <c r="H381" s="7" t="s">
        <v>5</v>
      </c>
    </row>
    <row r="382" spans="1:8" ht="14.25">
      <c r="A382" s="7">
        <v>5139100</v>
      </c>
      <c r="B382" s="7">
        <v>61100</v>
      </c>
      <c r="C382" s="12" t="s">
        <v>1210</v>
      </c>
      <c r="D382" s="7" t="s">
        <v>1211</v>
      </c>
      <c r="E382" s="7">
        <v>1</v>
      </c>
      <c r="F382" s="7"/>
      <c r="G382" s="7">
        <v>0.76</v>
      </c>
      <c r="H382" s="7" t="s">
        <v>5</v>
      </c>
    </row>
    <row r="383" spans="1:8" ht="14.25">
      <c r="A383" s="7">
        <v>5139200</v>
      </c>
      <c r="B383" s="7">
        <v>61110</v>
      </c>
      <c r="C383" s="12" t="s">
        <v>1212</v>
      </c>
      <c r="D383" s="7" t="s">
        <v>1114</v>
      </c>
      <c r="E383" s="7">
        <v>1</v>
      </c>
      <c r="F383" s="7"/>
      <c r="G383" s="7">
        <v>1.4</v>
      </c>
      <c r="H383" s="7" t="s">
        <v>5</v>
      </c>
    </row>
    <row r="384" spans="1:8" ht="14.25">
      <c r="A384" s="7">
        <v>5139300</v>
      </c>
      <c r="B384" s="7">
        <v>61120</v>
      </c>
      <c r="C384" s="12" t="s">
        <v>1213</v>
      </c>
      <c r="D384" s="7" t="s">
        <v>1208</v>
      </c>
      <c r="E384" s="7">
        <v>1</v>
      </c>
      <c r="F384" s="7"/>
      <c r="G384" s="7">
        <v>15</v>
      </c>
      <c r="H384" s="7" t="s">
        <v>5</v>
      </c>
    </row>
    <row r="385" spans="1:8" ht="14.25">
      <c r="A385" s="7">
        <v>5139400</v>
      </c>
      <c r="B385" s="7">
        <v>61130</v>
      </c>
      <c r="C385" s="12" t="s">
        <v>1214</v>
      </c>
      <c r="D385" s="7" t="s">
        <v>1208</v>
      </c>
      <c r="E385" s="7">
        <v>1</v>
      </c>
      <c r="F385" s="7"/>
      <c r="G385" s="7">
        <v>7</v>
      </c>
      <c r="H385" s="7" t="s">
        <v>5</v>
      </c>
    </row>
    <row r="386" spans="1:8" ht="14.25">
      <c r="A386" s="7">
        <v>5139500</v>
      </c>
      <c r="B386" s="7">
        <v>61140</v>
      </c>
      <c r="C386" s="12" t="s">
        <v>1215</v>
      </c>
      <c r="D386" s="7" t="s">
        <v>1208</v>
      </c>
      <c r="E386" s="7">
        <v>1</v>
      </c>
      <c r="F386" s="7"/>
      <c r="G386" s="7">
        <v>7</v>
      </c>
      <c r="H386" s="7" t="s">
        <v>5</v>
      </c>
    </row>
    <row r="387" spans="1:8" ht="28.5">
      <c r="A387" s="7">
        <v>5139600</v>
      </c>
      <c r="B387" s="7">
        <v>61150</v>
      </c>
      <c r="C387" s="12" t="s">
        <v>1216</v>
      </c>
      <c r="D387" s="7" t="s">
        <v>1208</v>
      </c>
      <c r="E387" s="7">
        <v>1</v>
      </c>
      <c r="F387" s="7"/>
      <c r="G387" s="7">
        <v>7</v>
      </c>
      <c r="H387" s="7" t="s">
        <v>5</v>
      </c>
    </row>
    <row r="388" spans="1:8" ht="28.5">
      <c r="A388" s="7">
        <v>5139700</v>
      </c>
      <c r="B388" s="7">
        <v>61160</v>
      </c>
      <c r="C388" s="12" t="s">
        <v>1217</v>
      </c>
      <c r="D388" s="7" t="s">
        <v>1208</v>
      </c>
      <c r="E388" s="7">
        <v>1</v>
      </c>
      <c r="F388" s="7"/>
      <c r="G388" s="7">
        <v>4.1</v>
      </c>
      <c r="H388" s="7" t="s">
        <v>5</v>
      </c>
    </row>
    <row r="389" spans="1:8" ht="42.75">
      <c r="A389" s="10">
        <v>5139800</v>
      </c>
      <c r="B389" s="10">
        <v>61168</v>
      </c>
      <c r="C389" s="11" t="s">
        <v>1218</v>
      </c>
      <c r="D389" s="10"/>
      <c r="E389" s="10"/>
      <c r="F389" s="10" t="s">
        <v>1219</v>
      </c>
      <c r="G389" s="10"/>
      <c r="H389" s="10"/>
    </row>
    <row r="390" spans="1:8" ht="28.5">
      <c r="A390" s="7">
        <v>5140000</v>
      </c>
      <c r="B390" s="7">
        <v>61170</v>
      </c>
      <c r="C390" s="12" t="s">
        <v>1220</v>
      </c>
      <c r="D390" s="7" t="s">
        <v>15</v>
      </c>
      <c r="E390" s="7">
        <v>1</v>
      </c>
      <c r="F390" s="7"/>
      <c r="G390" s="7">
        <v>4.1</v>
      </c>
      <c r="H390" s="7" t="s">
        <v>5</v>
      </c>
    </row>
    <row r="391" spans="1:8" ht="28.5">
      <c r="A391" s="7">
        <v>5140100</v>
      </c>
      <c r="B391" s="7">
        <v>61180</v>
      </c>
      <c r="C391" s="12" t="s">
        <v>1221</v>
      </c>
      <c r="D391" s="7" t="s">
        <v>15</v>
      </c>
      <c r="E391" s="7">
        <v>1</v>
      </c>
      <c r="F391" s="7"/>
      <c r="G391" s="7">
        <v>1.4</v>
      </c>
      <c r="H391" s="7" t="s">
        <v>5</v>
      </c>
    </row>
    <row r="392" spans="1:8" ht="28.5">
      <c r="A392" s="7">
        <v>5140200</v>
      </c>
      <c r="B392" s="7">
        <v>61190</v>
      </c>
      <c r="C392" s="12" t="s">
        <v>1222</v>
      </c>
      <c r="D392" s="7" t="s">
        <v>15</v>
      </c>
      <c r="E392" s="7">
        <v>1</v>
      </c>
      <c r="F392" s="7"/>
      <c r="G392" s="7">
        <v>0.35</v>
      </c>
      <c r="H392" s="7" t="s">
        <v>5</v>
      </c>
    </row>
    <row r="393" spans="1:8" ht="42.75">
      <c r="A393" s="10">
        <v>5140300</v>
      </c>
      <c r="B393" s="10">
        <v>61198</v>
      </c>
      <c r="C393" s="11" t="s">
        <v>1223</v>
      </c>
      <c r="D393" s="10"/>
      <c r="E393" s="10"/>
      <c r="F393" s="10" t="s">
        <v>1224</v>
      </c>
      <c r="G393" s="10"/>
      <c r="H393" s="10"/>
    </row>
    <row r="394" spans="1:8" ht="14.25">
      <c r="A394" s="7">
        <v>5140500</v>
      </c>
      <c r="B394" s="7">
        <v>61200</v>
      </c>
      <c r="C394" s="12" t="s">
        <v>1214</v>
      </c>
      <c r="D394" s="7" t="s">
        <v>1208</v>
      </c>
      <c r="E394" s="7">
        <v>1</v>
      </c>
      <c r="F394" s="7"/>
      <c r="G394" s="7">
        <v>7</v>
      </c>
      <c r="H394" s="7" t="s">
        <v>5</v>
      </c>
    </row>
    <row r="395" spans="1:8" ht="14.25">
      <c r="A395" s="7">
        <v>5140600</v>
      </c>
      <c r="B395" s="7">
        <v>61210</v>
      </c>
      <c r="C395" s="12" t="s">
        <v>1215</v>
      </c>
      <c r="D395" s="7" t="s">
        <v>1208</v>
      </c>
      <c r="E395" s="7">
        <v>1</v>
      </c>
      <c r="F395" s="7"/>
      <c r="G395" s="7">
        <v>7</v>
      </c>
      <c r="H395" s="7" t="s">
        <v>5</v>
      </c>
    </row>
    <row r="396" spans="1:8" ht="28.5">
      <c r="A396" s="7">
        <v>5140700</v>
      </c>
      <c r="B396" s="7">
        <v>61220</v>
      </c>
      <c r="C396" s="12" t="s">
        <v>1225</v>
      </c>
      <c r="D396" s="7" t="s">
        <v>1208</v>
      </c>
      <c r="E396" s="7">
        <v>1</v>
      </c>
      <c r="F396" s="7"/>
      <c r="G396" s="7">
        <v>7</v>
      </c>
      <c r="H396" s="7" t="s">
        <v>5</v>
      </c>
    </row>
    <row r="397" spans="1:8" ht="14.25">
      <c r="A397" s="7">
        <v>5140800</v>
      </c>
      <c r="B397" s="7">
        <v>61230</v>
      </c>
      <c r="C397" s="12" t="s">
        <v>1226</v>
      </c>
      <c r="D397" s="7" t="s">
        <v>1208</v>
      </c>
      <c r="E397" s="7">
        <v>1</v>
      </c>
      <c r="F397" s="7"/>
      <c r="G397" s="7">
        <v>4.1</v>
      </c>
      <c r="H397" s="7" t="s">
        <v>5</v>
      </c>
    </row>
    <row r="398" spans="1:8" ht="28.5">
      <c r="A398" s="7">
        <v>5140900</v>
      </c>
      <c r="B398" s="7">
        <v>61240</v>
      </c>
      <c r="C398" s="12" t="s">
        <v>1227</v>
      </c>
      <c r="D398" s="7" t="s">
        <v>1208</v>
      </c>
      <c r="E398" s="7">
        <v>1</v>
      </c>
      <c r="F398" s="7"/>
      <c r="G398" s="7">
        <v>4.1</v>
      </c>
      <c r="H398" s="7" t="s">
        <v>5</v>
      </c>
    </row>
    <row r="399" spans="1:8" ht="14.25">
      <c r="A399" s="7">
        <v>5141000</v>
      </c>
      <c r="B399" s="7">
        <v>61250</v>
      </c>
      <c r="C399" s="12" t="s">
        <v>1228</v>
      </c>
      <c r="D399" s="7" t="s">
        <v>1208</v>
      </c>
      <c r="E399" s="7">
        <v>1</v>
      </c>
      <c r="F399" s="7"/>
      <c r="G399" s="7">
        <v>39.5</v>
      </c>
      <c r="H399" s="7" t="s">
        <v>5</v>
      </c>
    </row>
    <row r="400" spans="1:8" ht="28.5">
      <c r="A400" s="7">
        <v>5141100</v>
      </c>
      <c r="B400" s="7">
        <v>61260</v>
      </c>
      <c r="C400" s="12" t="s">
        <v>1229</v>
      </c>
      <c r="D400" s="7" t="s">
        <v>1208</v>
      </c>
      <c r="E400" s="7">
        <v>1</v>
      </c>
      <c r="F400" s="7"/>
      <c r="G400" s="7">
        <v>7</v>
      </c>
      <c r="H400" s="7" t="s">
        <v>5</v>
      </c>
    </row>
    <row r="401" spans="1:8" ht="28.5">
      <c r="A401" s="7">
        <v>5141200</v>
      </c>
      <c r="B401" s="7">
        <v>61270</v>
      </c>
      <c r="C401" s="12" t="s">
        <v>1230</v>
      </c>
      <c r="D401" s="7" t="s">
        <v>1208</v>
      </c>
      <c r="E401" s="7">
        <v>1</v>
      </c>
      <c r="F401" s="7"/>
      <c r="G401" s="7">
        <v>7</v>
      </c>
      <c r="H401" s="7" t="s">
        <v>5</v>
      </c>
    </row>
    <row r="402" spans="1:8" ht="28.5">
      <c r="A402" s="7">
        <v>5141300</v>
      </c>
      <c r="B402" s="7">
        <v>61280</v>
      </c>
      <c r="C402" s="12" t="s">
        <v>1231</v>
      </c>
      <c r="D402" s="7" t="s">
        <v>1208</v>
      </c>
      <c r="E402" s="7">
        <v>1</v>
      </c>
      <c r="F402" s="7"/>
      <c r="G402" s="7">
        <v>7</v>
      </c>
      <c r="H402" s="7" t="s">
        <v>5</v>
      </c>
    </row>
    <row r="403" spans="1:8" ht="28.5">
      <c r="A403" s="7">
        <v>5141400</v>
      </c>
      <c r="B403" s="7">
        <v>61290</v>
      </c>
      <c r="C403" s="12" t="s">
        <v>1205</v>
      </c>
      <c r="D403" s="7" t="s">
        <v>1208</v>
      </c>
      <c r="E403" s="7">
        <v>1</v>
      </c>
      <c r="F403" s="7"/>
      <c r="G403" s="7">
        <v>7</v>
      </c>
      <c r="H403" s="7" t="s">
        <v>5</v>
      </c>
    </row>
    <row r="404" spans="1:8" ht="28.5">
      <c r="A404" s="7">
        <v>5141500</v>
      </c>
      <c r="B404" s="7">
        <v>61300</v>
      </c>
      <c r="C404" s="12" t="s">
        <v>1232</v>
      </c>
      <c r="D404" s="7" t="s">
        <v>457</v>
      </c>
      <c r="E404" s="7">
        <v>1</v>
      </c>
      <c r="F404" s="7"/>
      <c r="G404" s="7">
        <v>7</v>
      </c>
      <c r="H404" s="7" t="s">
        <v>5</v>
      </c>
    </row>
    <row r="405" spans="1:8" ht="14.25">
      <c r="A405" s="7">
        <v>5141600</v>
      </c>
      <c r="B405" s="7">
        <v>61310</v>
      </c>
      <c r="C405" s="12" t="s">
        <v>1233</v>
      </c>
      <c r="D405" s="7" t="s">
        <v>1234</v>
      </c>
      <c r="E405" s="7">
        <v>1</v>
      </c>
      <c r="F405" s="7"/>
      <c r="G405" s="7">
        <v>0.76</v>
      </c>
      <c r="H405" s="7" t="s">
        <v>5</v>
      </c>
    </row>
    <row r="406" spans="1:8" ht="14.25">
      <c r="A406" s="7">
        <v>5141700</v>
      </c>
      <c r="B406" s="7">
        <v>61320</v>
      </c>
      <c r="C406" s="12" t="s">
        <v>1235</v>
      </c>
      <c r="D406" s="7" t="s">
        <v>1071</v>
      </c>
      <c r="E406" s="7">
        <v>1</v>
      </c>
      <c r="F406" s="7"/>
      <c r="G406" s="7">
        <v>67</v>
      </c>
      <c r="H406" s="7" t="s">
        <v>5</v>
      </c>
    </row>
    <row r="407" spans="1:8" ht="14.25">
      <c r="A407" s="10">
        <v>5141800</v>
      </c>
      <c r="B407" s="10">
        <v>61329</v>
      </c>
      <c r="C407" s="11" t="s">
        <v>1236</v>
      </c>
      <c r="D407" s="10"/>
      <c r="E407" s="10"/>
      <c r="F407" s="10"/>
      <c r="G407" s="10"/>
      <c r="H407" s="10"/>
    </row>
    <row r="408" spans="1:8" ht="14.25">
      <c r="A408" s="7">
        <v>5141900</v>
      </c>
      <c r="B408" s="7">
        <v>61330</v>
      </c>
      <c r="C408" s="12" t="s">
        <v>1237</v>
      </c>
      <c r="D408" s="7" t="s">
        <v>761</v>
      </c>
      <c r="E408" s="7">
        <v>1</v>
      </c>
      <c r="F408" s="7"/>
      <c r="G408" s="7">
        <v>48</v>
      </c>
      <c r="H408" s="7" t="s">
        <v>5</v>
      </c>
    </row>
    <row r="409" spans="1:8" ht="14.25">
      <c r="A409" s="8">
        <v>5142000</v>
      </c>
      <c r="B409" s="8">
        <v>62000</v>
      </c>
      <c r="C409" s="9" t="s">
        <v>1238</v>
      </c>
      <c r="D409" s="8"/>
      <c r="E409" s="8"/>
      <c r="F409" s="8"/>
      <c r="G409" s="8"/>
      <c r="H409" s="8"/>
    </row>
    <row r="410" spans="1:8" ht="28.5">
      <c r="A410" s="10">
        <v>5142100</v>
      </c>
      <c r="B410" s="10">
        <v>62009</v>
      </c>
      <c r="C410" s="11" t="s">
        <v>1239</v>
      </c>
      <c r="D410" s="10"/>
      <c r="E410" s="10"/>
      <c r="F410" s="10"/>
      <c r="G410" s="10"/>
      <c r="H410" s="10"/>
    </row>
    <row r="411" spans="1:8" ht="28.5">
      <c r="A411" s="7">
        <v>5142200</v>
      </c>
      <c r="B411" s="7">
        <v>62010</v>
      </c>
      <c r="C411" s="12" t="s">
        <v>1240</v>
      </c>
      <c r="D411" s="7" t="s">
        <v>101</v>
      </c>
      <c r="E411" s="7">
        <v>1</v>
      </c>
      <c r="F411" s="7"/>
      <c r="G411" s="7">
        <v>39.5</v>
      </c>
      <c r="H411" s="7" t="s">
        <v>5</v>
      </c>
    </row>
    <row r="412" spans="1:8" ht="28.5">
      <c r="A412" s="7">
        <v>5142300</v>
      </c>
      <c r="B412" s="7">
        <v>62020</v>
      </c>
      <c r="C412" s="12" t="s">
        <v>1241</v>
      </c>
      <c r="D412" s="7" t="s">
        <v>761</v>
      </c>
      <c r="E412" s="7">
        <v>1</v>
      </c>
      <c r="F412" s="7"/>
      <c r="G412" s="7">
        <v>39.5</v>
      </c>
      <c r="H412" s="7" t="s">
        <v>5</v>
      </c>
    </row>
    <row r="413" spans="1:8" ht="14.25">
      <c r="A413" s="7">
        <v>5142400</v>
      </c>
      <c r="B413" s="7">
        <v>62030</v>
      </c>
      <c r="C413" s="12" t="s">
        <v>1242</v>
      </c>
      <c r="D413" s="7" t="s">
        <v>101</v>
      </c>
      <c r="E413" s="7">
        <v>1</v>
      </c>
      <c r="F413" s="7"/>
      <c r="G413" s="7">
        <v>3.5</v>
      </c>
      <c r="H413" s="7" t="s">
        <v>5</v>
      </c>
    </row>
    <row r="414" spans="1:8" ht="14.25">
      <c r="A414" s="8">
        <v>5142500</v>
      </c>
      <c r="B414" s="8">
        <v>62250</v>
      </c>
      <c r="C414" s="9" t="s">
        <v>1243</v>
      </c>
      <c r="D414" s="8"/>
      <c r="E414" s="8"/>
      <c r="F414" s="8"/>
      <c r="G414" s="8"/>
      <c r="H414" s="8"/>
    </row>
    <row r="415" spans="1:8" ht="14.25">
      <c r="A415" s="10">
        <v>5142600</v>
      </c>
      <c r="B415" s="10">
        <v>62253</v>
      </c>
      <c r="C415" s="11" t="s">
        <v>1243</v>
      </c>
      <c r="D415" s="10"/>
      <c r="E415" s="10"/>
      <c r="F415" s="10"/>
      <c r="G415" s="10"/>
      <c r="H415" s="10"/>
    </row>
    <row r="416" spans="1:8" ht="14.25">
      <c r="A416" s="7">
        <v>5142700</v>
      </c>
      <c r="B416" s="7">
        <v>62251</v>
      </c>
      <c r="C416" s="12" t="s">
        <v>1244</v>
      </c>
      <c r="D416" s="7" t="s">
        <v>28</v>
      </c>
      <c r="E416" s="7">
        <v>1</v>
      </c>
      <c r="F416" s="7"/>
      <c r="G416" s="7">
        <v>860</v>
      </c>
      <c r="H416" s="7" t="s">
        <v>5</v>
      </c>
    </row>
    <row r="417" spans="1:8" ht="14.25">
      <c r="A417" s="7">
        <v>5142800</v>
      </c>
      <c r="B417" s="7">
        <v>62252</v>
      </c>
      <c r="C417" s="12" t="s">
        <v>1245</v>
      </c>
      <c r="D417" s="7" t="s">
        <v>28</v>
      </c>
      <c r="E417" s="7">
        <v>1</v>
      </c>
      <c r="F417" s="7"/>
      <c r="G417" s="7">
        <v>436</v>
      </c>
      <c r="H417" s="7" t="s">
        <v>5</v>
      </c>
    </row>
  </sheetData>
  <sheetProtection/>
  <autoFilter ref="A1:H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3"/>
  <sheetViews>
    <sheetView rightToLeft="1" zoomScalePageLayoutView="0" workbookViewId="0" topLeftCell="A1">
      <selection activeCell="L5" sqref="L5"/>
    </sheetView>
  </sheetViews>
  <sheetFormatPr defaultColWidth="9.140625" defaultRowHeight="15"/>
  <cols>
    <col min="1" max="1" width="12.7109375" style="15" customWidth="1"/>
    <col min="2" max="2" width="13.140625" style="0" customWidth="1"/>
    <col min="3" max="3" width="5.140625" style="16" customWidth="1"/>
    <col min="4" max="4" width="5.7109375" style="0" customWidth="1"/>
    <col min="5" max="5" width="6.00390625" style="16" customWidth="1"/>
    <col min="6" max="6" width="9.28125" style="15" customWidth="1"/>
    <col min="7" max="7" width="9.57421875" style="15" customWidth="1"/>
    <col min="8" max="8" width="6.57421875" style="0" customWidth="1"/>
    <col min="9" max="9" width="0.71875" style="0" customWidth="1"/>
    <col min="10" max="10" width="18.57421875" style="0" customWidth="1"/>
  </cols>
  <sheetData>
    <row r="1" spans="4:7" ht="20.25">
      <c r="D1" s="17" t="s">
        <v>1254</v>
      </c>
      <c r="F1" s="18"/>
      <c r="G1" s="19">
        <v>41855</v>
      </c>
    </row>
    <row r="2" spans="4:10" ht="18.75">
      <c r="D2" s="20" t="s">
        <v>1255</v>
      </c>
      <c r="J2" t="s">
        <v>1256</v>
      </c>
    </row>
    <row r="3" ht="19.5" thickBot="1">
      <c r="D3" s="20"/>
    </row>
    <row r="4" spans="1:10" ht="19.5" thickBot="1">
      <c r="A4" s="21"/>
      <c r="B4" s="22"/>
      <c r="C4" s="23" t="s">
        <v>1257</v>
      </c>
      <c r="D4" s="23"/>
      <c r="E4" s="23" t="s">
        <v>1258</v>
      </c>
      <c r="F4" s="23"/>
      <c r="G4" s="23"/>
      <c r="H4" s="22"/>
      <c r="J4" s="21"/>
    </row>
    <row r="5" spans="1:10" ht="50.25" thickBot="1">
      <c r="A5" s="24" t="s">
        <v>1259</v>
      </c>
      <c r="B5" s="25" t="s">
        <v>1260</v>
      </c>
      <c r="C5" s="26" t="s">
        <v>1261</v>
      </c>
      <c r="D5" s="27" t="s">
        <v>1262</v>
      </c>
      <c r="E5" s="26" t="s">
        <v>1263</v>
      </c>
      <c r="F5" s="27" t="s">
        <v>1264</v>
      </c>
      <c r="G5" s="27" t="s">
        <v>1265</v>
      </c>
      <c r="H5" s="28" t="s">
        <v>1266</v>
      </c>
      <c r="J5" s="24" t="s">
        <v>1267</v>
      </c>
    </row>
    <row r="6" spans="1:10" ht="15.75">
      <c r="A6" s="29" t="s">
        <v>545</v>
      </c>
      <c r="B6" s="30" t="s">
        <v>1268</v>
      </c>
      <c r="C6" s="31">
        <v>70</v>
      </c>
      <c r="D6" s="32">
        <f aca="true" t="shared" si="0" ref="D6:D69">C6*$H$279</f>
        <v>273</v>
      </c>
      <c r="E6" s="33">
        <v>1</v>
      </c>
      <c r="F6" s="34">
        <f aca="true" t="shared" si="1" ref="F6:F69">E6*$H$277</f>
        <v>119</v>
      </c>
      <c r="G6" s="32">
        <f aca="true" t="shared" si="2" ref="G6:G69">E6*$H$278</f>
        <v>151</v>
      </c>
      <c r="H6" s="35"/>
      <c r="J6" s="36"/>
    </row>
    <row r="7" spans="1:10" ht="15.75">
      <c r="A7" s="37"/>
      <c r="B7" s="38" t="s">
        <v>1269</v>
      </c>
      <c r="C7" s="39">
        <v>30</v>
      </c>
      <c r="D7" s="40">
        <f t="shared" si="0"/>
        <v>117</v>
      </c>
      <c r="E7" s="39">
        <v>0.5</v>
      </c>
      <c r="F7" s="41">
        <f t="shared" si="1"/>
        <v>59.5</v>
      </c>
      <c r="G7" s="40">
        <f t="shared" si="2"/>
        <v>75.5</v>
      </c>
      <c r="H7" s="42">
        <f>D7+F7</f>
        <v>176.5</v>
      </c>
      <c r="J7" s="36"/>
    </row>
    <row r="8" spans="1:10" ht="15.75">
      <c r="A8" s="37"/>
      <c r="B8" s="43" t="s">
        <v>1270</v>
      </c>
      <c r="C8" s="44">
        <v>50</v>
      </c>
      <c r="D8" s="40">
        <f t="shared" si="0"/>
        <v>195</v>
      </c>
      <c r="E8" s="45">
        <v>1</v>
      </c>
      <c r="F8" s="41">
        <f t="shared" si="1"/>
        <v>119</v>
      </c>
      <c r="G8" s="40">
        <f t="shared" si="2"/>
        <v>151</v>
      </c>
      <c r="H8" s="42"/>
      <c r="J8" s="36"/>
    </row>
    <row r="9" spans="1:10" ht="16.5" thickBot="1">
      <c r="A9" s="46"/>
      <c r="B9" s="47" t="s">
        <v>1271</v>
      </c>
      <c r="C9" s="48">
        <v>50</v>
      </c>
      <c r="D9" s="49">
        <f t="shared" si="0"/>
        <v>195</v>
      </c>
      <c r="E9" s="48">
        <v>1</v>
      </c>
      <c r="F9" s="50">
        <f t="shared" si="1"/>
        <v>119</v>
      </c>
      <c r="G9" s="49">
        <f t="shared" si="2"/>
        <v>151</v>
      </c>
      <c r="H9" s="51"/>
      <c r="J9" s="52"/>
    </row>
    <row r="10" spans="1:10" ht="15.75">
      <c r="A10" s="53" t="s">
        <v>545</v>
      </c>
      <c r="B10" s="54" t="s">
        <v>1268</v>
      </c>
      <c r="C10" s="55">
        <v>70</v>
      </c>
      <c r="D10" s="56">
        <f t="shared" si="0"/>
        <v>273</v>
      </c>
      <c r="E10" s="57">
        <v>1</v>
      </c>
      <c r="F10" s="58">
        <f t="shared" si="1"/>
        <v>119</v>
      </c>
      <c r="G10" s="56">
        <f t="shared" si="2"/>
        <v>151</v>
      </c>
      <c r="H10" s="59">
        <f aca="true" t="shared" si="3" ref="H10:H16">D10+F10</f>
        <v>392</v>
      </c>
      <c r="J10" s="60"/>
    </row>
    <row r="11" spans="1:10" ht="15.75">
      <c r="A11" s="61"/>
      <c r="B11" s="62" t="s">
        <v>1272</v>
      </c>
      <c r="C11" s="63">
        <v>40</v>
      </c>
      <c r="D11" s="40">
        <f t="shared" si="0"/>
        <v>156</v>
      </c>
      <c r="E11" s="63">
        <v>0.75</v>
      </c>
      <c r="F11" s="41">
        <f t="shared" si="1"/>
        <v>89.25</v>
      </c>
      <c r="G11" s="40">
        <f t="shared" si="2"/>
        <v>113.25</v>
      </c>
      <c r="H11" s="42">
        <f t="shared" si="3"/>
        <v>245.25</v>
      </c>
      <c r="J11" s="36"/>
    </row>
    <row r="12" spans="1:10" ht="15.75">
      <c r="A12" s="61"/>
      <c r="B12" s="62" t="s">
        <v>1273</v>
      </c>
      <c r="C12" s="64">
        <v>30</v>
      </c>
      <c r="D12" s="40">
        <f t="shared" si="0"/>
        <v>117</v>
      </c>
      <c r="E12" s="64">
        <v>0.5</v>
      </c>
      <c r="F12" s="41">
        <f t="shared" si="1"/>
        <v>59.5</v>
      </c>
      <c r="G12" s="40">
        <f t="shared" si="2"/>
        <v>75.5</v>
      </c>
      <c r="H12" s="42">
        <f t="shared" si="3"/>
        <v>176.5</v>
      </c>
      <c r="J12" s="36"/>
    </row>
    <row r="13" spans="1:10" ht="15.75">
      <c r="A13" s="61"/>
      <c r="B13" s="62" t="s">
        <v>1274</v>
      </c>
      <c r="C13" s="64">
        <v>30</v>
      </c>
      <c r="D13" s="40">
        <f t="shared" si="0"/>
        <v>117</v>
      </c>
      <c r="E13" s="64">
        <v>0.5</v>
      </c>
      <c r="F13" s="41">
        <f t="shared" si="1"/>
        <v>59.5</v>
      </c>
      <c r="G13" s="40">
        <f t="shared" si="2"/>
        <v>75.5</v>
      </c>
      <c r="H13" s="42">
        <f t="shared" si="3"/>
        <v>176.5</v>
      </c>
      <c r="J13" s="36"/>
    </row>
    <row r="14" spans="1:10" ht="15.75">
      <c r="A14" s="61"/>
      <c r="B14" s="62" t="s">
        <v>1275</v>
      </c>
      <c r="C14" s="63">
        <v>91</v>
      </c>
      <c r="D14" s="40">
        <f t="shared" si="0"/>
        <v>354.9</v>
      </c>
      <c r="E14" s="65">
        <v>1.5</v>
      </c>
      <c r="F14" s="41">
        <f t="shared" si="1"/>
        <v>178.5</v>
      </c>
      <c r="G14" s="40">
        <f t="shared" si="2"/>
        <v>226.5</v>
      </c>
      <c r="H14" s="42">
        <f t="shared" si="3"/>
        <v>533.4</v>
      </c>
      <c r="J14" s="36"/>
    </row>
    <row r="15" spans="1:10" ht="15.75">
      <c r="A15" s="61"/>
      <c r="B15" s="66" t="s">
        <v>1276</v>
      </c>
      <c r="C15" s="67">
        <v>43</v>
      </c>
      <c r="D15" s="40">
        <f t="shared" si="0"/>
        <v>167.7</v>
      </c>
      <c r="E15" s="65">
        <v>0.75</v>
      </c>
      <c r="F15" s="41">
        <f t="shared" si="1"/>
        <v>89.25</v>
      </c>
      <c r="G15" s="40">
        <f t="shared" si="2"/>
        <v>113.25</v>
      </c>
      <c r="H15" s="42">
        <f t="shared" si="3"/>
        <v>256.95</v>
      </c>
      <c r="J15" s="36"/>
    </row>
    <row r="16" spans="1:10" ht="16.5" thickBot="1">
      <c r="A16" s="68"/>
      <c r="B16" s="69" t="s">
        <v>1277</v>
      </c>
      <c r="C16" s="70">
        <v>63</v>
      </c>
      <c r="D16" s="49">
        <f t="shared" si="0"/>
        <v>245.7</v>
      </c>
      <c r="E16" s="71">
        <v>1</v>
      </c>
      <c r="F16" s="50">
        <f t="shared" si="1"/>
        <v>119</v>
      </c>
      <c r="G16" s="49">
        <f t="shared" si="2"/>
        <v>151</v>
      </c>
      <c r="H16" s="51">
        <f t="shared" si="3"/>
        <v>364.7</v>
      </c>
      <c r="J16" s="36"/>
    </row>
    <row r="17" spans="1:10" ht="15.75">
      <c r="A17" s="29" t="s">
        <v>1278</v>
      </c>
      <c r="B17" s="72" t="s">
        <v>1279</v>
      </c>
      <c r="C17" s="44">
        <v>55</v>
      </c>
      <c r="D17" s="40">
        <f t="shared" si="0"/>
        <v>214.5</v>
      </c>
      <c r="E17" s="45">
        <v>1</v>
      </c>
      <c r="F17" s="41">
        <f t="shared" si="1"/>
        <v>119</v>
      </c>
      <c r="G17" s="40">
        <f t="shared" si="2"/>
        <v>151</v>
      </c>
      <c r="H17" s="73"/>
      <c r="J17" s="36"/>
    </row>
    <row r="18" spans="1:10" ht="15.75">
      <c r="A18" s="37"/>
      <c r="B18" s="72" t="s">
        <v>1280</v>
      </c>
      <c r="C18" s="44">
        <v>80</v>
      </c>
      <c r="D18" s="40">
        <f t="shared" si="0"/>
        <v>312</v>
      </c>
      <c r="E18" s="45">
        <v>1.5</v>
      </c>
      <c r="F18" s="41">
        <f t="shared" si="1"/>
        <v>178.5</v>
      </c>
      <c r="G18" s="40">
        <f t="shared" si="2"/>
        <v>226.5</v>
      </c>
      <c r="H18" s="73"/>
      <c r="J18" s="36"/>
    </row>
    <row r="19" spans="1:10" ht="15.75">
      <c r="A19" s="37"/>
      <c r="B19" s="74" t="s">
        <v>1281</v>
      </c>
      <c r="C19" s="39">
        <v>30</v>
      </c>
      <c r="D19" s="40">
        <f t="shared" si="0"/>
        <v>117</v>
      </c>
      <c r="E19" s="39">
        <v>0.5</v>
      </c>
      <c r="F19" s="41">
        <f t="shared" si="1"/>
        <v>59.5</v>
      </c>
      <c r="G19" s="40">
        <f t="shared" si="2"/>
        <v>75.5</v>
      </c>
      <c r="H19" s="42">
        <f>D19+F19</f>
        <v>176.5</v>
      </c>
      <c r="J19" s="36" t="s">
        <v>1282</v>
      </c>
    </row>
    <row r="20" spans="1:10" ht="15.75">
      <c r="A20" s="37"/>
      <c r="B20" s="72" t="s">
        <v>1283</v>
      </c>
      <c r="C20" s="75">
        <v>90</v>
      </c>
      <c r="D20" s="40">
        <f t="shared" si="0"/>
        <v>351</v>
      </c>
      <c r="E20" s="45">
        <v>1.5</v>
      </c>
      <c r="F20" s="41">
        <f t="shared" si="1"/>
        <v>178.5</v>
      </c>
      <c r="G20" s="40">
        <f t="shared" si="2"/>
        <v>226.5</v>
      </c>
      <c r="H20" s="73"/>
      <c r="J20" s="36"/>
    </row>
    <row r="21" spans="1:10" ht="15.75">
      <c r="A21" s="37"/>
      <c r="B21" s="72" t="s">
        <v>1284</v>
      </c>
      <c r="C21" s="44">
        <v>65</v>
      </c>
      <c r="D21" s="40">
        <f t="shared" si="0"/>
        <v>253.5</v>
      </c>
      <c r="E21" s="45">
        <v>1</v>
      </c>
      <c r="F21" s="41">
        <f t="shared" si="1"/>
        <v>119</v>
      </c>
      <c r="G21" s="40">
        <f t="shared" si="2"/>
        <v>151</v>
      </c>
      <c r="H21" s="73"/>
      <c r="J21" s="36"/>
    </row>
    <row r="22" spans="1:10" ht="15.75">
      <c r="A22" s="37"/>
      <c r="B22" s="72" t="s">
        <v>1285</v>
      </c>
      <c r="C22" s="44">
        <v>45</v>
      </c>
      <c r="D22" s="40">
        <f t="shared" si="0"/>
        <v>175.5</v>
      </c>
      <c r="E22" s="45">
        <v>0.75</v>
      </c>
      <c r="F22" s="41">
        <f t="shared" si="1"/>
        <v>89.25</v>
      </c>
      <c r="G22" s="40">
        <f t="shared" si="2"/>
        <v>113.25</v>
      </c>
      <c r="H22" s="73"/>
      <c r="J22" s="36"/>
    </row>
    <row r="23" spans="1:10" ht="15.75">
      <c r="A23" s="37"/>
      <c r="B23" s="72" t="s">
        <v>1286</v>
      </c>
      <c r="C23" s="75">
        <v>70</v>
      </c>
      <c r="D23" s="40">
        <f t="shared" si="0"/>
        <v>273</v>
      </c>
      <c r="E23" s="75">
        <v>1</v>
      </c>
      <c r="F23" s="41">
        <f t="shared" si="1"/>
        <v>119</v>
      </c>
      <c r="G23" s="40">
        <f t="shared" si="2"/>
        <v>151</v>
      </c>
      <c r="H23" s="73"/>
      <c r="J23" s="36"/>
    </row>
    <row r="24" spans="1:10" ht="15.75">
      <c r="A24" s="37"/>
      <c r="B24" s="76" t="s">
        <v>1287</v>
      </c>
      <c r="C24" s="44">
        <v>55</v>
      </c>
      <c r="D24" s="40">
        <f t="shared" si="0"/>
        <v>214.5</v>
      </c>
      <c r="E24" s="45">
        <v>1</v>
      </c>
      <c r="F24" s="41">
        <f t="shared" si="1"/>
        <v>119</v>
      </c>
      <c r="G24" s="40">
        <f t="shared" si="2"/>
        <v>151</v>
      </c>
      <c r="H24" s="73"/>
      <c r="J24" s="36"/>
    </row>
    <row r="25" spans="1:10" ht="15.75">
      <c r="A25" s="37"/>
      <c r="B25" s="76" t="s">
        <v>1288</v>
      </c>
      <c r="C25" s="75">
        <v>50</v>
      </c>
      <c r="D25" s="40">
        <f t="shared" si="0"/>
        <v>195</v>
      </c>
      <c r="E25" s="75">
        <v>1</v>
      </c>
      <c r="F25" s="41">
        <f t="shared" si="1"/>
        <v>119</v>
      </c>
      <c r="G25" s="40">
        <f t="shared" si="2"/>
        <v>151</v>
      </c>
      <c r="H25" s="73"/>
      <c r="J25" s="36" t="s">
        <v>1289</v>
      </c>
    </row>
    <row r="26" spans="1:10" ht="15.75">
      <c r="A26" s="37"/>
      <c r="B26" s="72" t="s">
        <v>1290</v>
      </c>
      <c r="C26" s="44">
        <v>45</v>
      </c>
      <c r="D26" s="40">
        <f t="shared" si="0"/>
        <v>175.5</v>
      </c>
      <c r="E26" s="45">
        <v>0.75</v>
      </c>
      <c r="F26" s="41">
        <f t="shared" si="1"/>
        <v>89.25</v>
      </c>
      <c r="G26" s="40">
        <f t="shared" si="2"/>
        <v>113.25</v>
      </c>
      <c r="H26" s="73"/>
      <c r="J26" s="36"/>
    </row>
    <row r="27" spans="1:10" ht="16.5" thickBot="1">
      <c r="A27" s="77"/>
      <c r="B27" s="78" t="s">
        <v>1291</v>
      </c>
      <c r="C27" s="39">
        <v>30</v>
      </c>
      <c r="D27" s="40">
        <f t="shared" si="0"/>
        <v>117</v>
      </c>
      <c r="E27" s="39">
        <v>0.5</v>
      </c>
      <c r="F27" s="41">
        <f t="shared" si="1"/>
        <v>59.5</v>
      </c>
      <c r="G27" s="40">
        <f t="shared" si="2"/>
        <v>75.5</v>
      </c>
      <c r="H27" s="42">
        <f>D27+F27</f>
        <v>176.5</v>
      </c>
      <c r="J27" s="52" t="s">
        <v>1292</v>
      </c>
    </row>
    <row r="28" spans="1:10" ht="19.5" thickBot="1">
      <c r="A28" s="79" t="s">
        <v>1278</v>
      </c>
      <c r="B28" s="80" t="s">
        <v>1293</v>
      </c>
      <c r="C28" s="70">
        <v>41</v>
      </c>
      <c r="D28" s="49">
        <f t="shared" si="0"/>
        <v>159.9</v>
      </c>
      <c r="E28" s="71">
        <v>1.25</v>
      </c>
      <c r="F28" s="50">
        <f t="shared" si="1"/>
        <v>148.75</v>
      </c>
      <c r="G28" s="49">
        <f t="shared" si="2"/>
        <v>188.75</v>
      </c>
      <c r="H28" s="51">
        <f>D28+F28</f>
        <v>308.65</v>
      </c>
      <c r="I28" s="81"/>
      <c r="J28" s="60"/>
    </row>
    <row r="29" spans="1:10" ht="15.75">
      <c r="A29" s="29" t="s">
        <v>1294</v>
      </c>
      <c r="B29" s="82" t="s">
        <v>1295</v>
      </c>
      <c r="C29" s="31">
        <v>88</v>
      </c>
      <c r="D29" s="32">
        <f t="shared" si="0"/>
        <v>343.2</v>
      </c>
      <c r="E29" s="33">
        <v>1.5</v>
      </c>
      <c r="F29" s="34">
        <f t="shared" si="1"/>
        <v>178.5</v>
      </c>
      <c r="G29" s="32">
        <f t="shared" si="2"/>
        <v>226.5</v>
      </c>
      <c r="H29" s="83"/>
      <c r="J29" s="36"/>
    </row>
    <row r="30" spans="1:10" ht="15.75">
      <c r="A30" s="37"/>
      <c r="B30" s="72" t="s">
        <v>1296</v>
      </c>
      <c r="C30" s="44">
        <v>70</v>
      </c>
      <c r="D30" s="40">
        <f t="shared" si="0"/>
        <v>273</v>
      </c>
      <c r="E30" s="45">
        <v>1</v>
      </c>
      <c r="F30" s="41">
        <f t="shared" si="1"/>
        <v>119</v>
      </c>
      <c r="G30" s="40">
        <f t="shared" si="2"/>
        <v>151</v>
      </c>
      <c r="H30" s="73"/>
      <c r="J30" s="36"/>
    </row>
    <row r="31" spans="1:10" ht="15.75">
      <c r="A31" s="37"/>
      <c r="B31" s="72" t="s">
        <v>1297</v>
      </c>
      <c r="C31" s="44">
        <v>58</v>
      </c>
      <c r="D31" s="40">
        <f t="shared" si="0"/>
        <v>226.2</v>
      </c>
      <c r="E31" s="45">
        <v>1</v>
      </c>
      <c r="F31" s="41">
        <f t="shared" si="1"/>
        <v>119</v>
      </c>
      <c r="G31" s="40">
        <f t="shared" si="2"/>
        <v>151</v>
      </c>
      <c r="H31" s="73"/>
      <c r="I31" s="84"/>
      <c r="J31" s="85"/>
    </row>
    <row r="32" spans="1:10" ht="15.75">
      <c r="A32" s="37"/>
      <c r="B32" s="76" t="s">
        <v>1298</v>
      </c>
      <c r="C32" s="44">
        <v>48</v>
      </c>
      <c r="D32" s="40">
        <f t="shared" si="0"/>
        <v>187.2</v>
      </c>
      <c r="E32" s="45">
        <v>1</v>
      </c>
      <c r="F32" s="41">
        <f t="shared" si="1"/>
        <v>119</v>
      </c>
      <c r="G32" s="40">
        <f t="shared" si="2"/>
        <v>151</v>
      </c>
      <c r="H32" s="73"/>
      <c r="I32" s="84"/>
      <c r="J32" s="85"/>
    </row>
    <row r="33" spans="1:10" ht="15.75">
      <c r="A33" s="37"/>
      <c r="B33" s="76" t="s">
        <v>1299</v>
      </c>
      <c r="C33" s="44">
        <v>110</v>
      </c>
      <c r="D33" s="40">
        <f t="shared" si="0"/>
        <v>429</v>
      </c>
      <c r="E33" s="45">
        <v>1.5</v>
      </c>
      <c r="F33" s="41">
        <f t="shared" si="1"/>
        <v>178.5</v>
      </c>
      <c r="G33" s="40">
        <f t="shared" si="2"/>
        <v>226.5</v>
      </c>
      <c r="H33" s="86"/>
      <c r="J33" s="36"/>
    </row>
    <row r="34" spans="1:10" ht="15.75">
      <c r="A34" s="37"/>
      <c r="B34" s="76" t="s">
        <v>1300</v>
      </c>
      <c r="C34" s="44">
        <v>80</v>
      </c>
      <c r="D34" s="40">
        <f t="shared" si="0"/>
        <v>312</v>
      </c>
      <c r="E34" s="45">
        <v>1.5</v>
      </c>
      <c r="F34" s="41">
        <f t="shared" si="1"/>
        <v>178.5</v>
      </c>
      <c r="G34" s="40">
        <f t="shared" si="2"/>
        <v>226.5</v>
      </c>
      <c r="H34" s="73"/>
      <c r="J34" s="36" t="s">
        <v>1301</v>
      </c>
    </row>
    <row r="35" spans="1:10" ht="15.75">
      <c r="A35" s="37"/>
      <c r="B35" s="76" t="s">
        <v>1302</v>
      </c>
      <c r="C35" s="44">
        <v>68</v>
      </c>
      <c r="D35" s="40">
        <f t="shared" si="0"/>
        <v>265.2</v>
      </c>
      <c r="E35" s="45">
        <v>1</v>
      </c>
      <c r="F35" s="41">
        <f t="shared" si="1"/>
        <v>119</v>
      </c>
      <c r="G35" s="40">
        <f t="shared" si="2"/>
        <v>151</v>
      </c>
      <c r="H35" s="73"/>
      <c r="J35" s="36"/>
    </row>
    <row r="36" spans="1:10" ht="15.75">
      <c r="A36" s="37"/>
      <c r="B36" s="72" t="s">
        <v>1303</v>
      </c>
      <c r="C36" s="44">
        <v>58</v>
      </c>
      <c r="D36" s="40">
        <f t="shared" si="0"/>
        <v>226.2</v>
      </c>
      <c r="E36" s="45">
        <v>1</v>
      </c>
      <c r="F36" s="41">
        <f t="shared" si="1"/>
        <v>119</v>
      </c>
      <c r="G36" s="40">
        <f t="shared" si="2"/>
        <v>151</v>
      </c>
      <c r="H36" s="73"/>
      <c r="J36" s="36"/>
    </row>
    <row r="37" spans="1:10" ht="15.75">
      <c r="A37" s="37"/>
      <c r="B37" s="72" t="s">
        <v>1304</v>
      </c>
      <c r="C37" s="44">
        <v>52</v>
      </c>
      <c r="D37" s="40">
        <f t="shared" si="0"/>
        <v>202.79999999999998</v>
      </c>
      <c r="E37" s="45">
        <v>1</v>
      </c>
      <c r="F37" s="41">
        <f t="shared" si="1"/>
        <v>119</v>
      </c>
      <c r="G37" s="40">
        <f t="shared" si="2"/>
        <v>151</v>
      </c>
      <c r="H37" s="73"/>
      <c r="I37" s="84"/>
      <c r="J37" s="85"/>
    </row>
    <row r="38" spans="1:10" ht="15.75">
      <c r="A38" s="37"/>
      <c r="B38" s="76" t="s">
        <v>1305</v>
      </c>
      <c r="C38" s="44">
        <v>80</v>
      </c>
      <c r="D38" s="40">
        <f t="shared" si="0"/>
        <v>312</v>
      </c>
      <c r="E38" s="45">
        <v>1.5</v>
      </c>
      <c r="F38" s="41">
        <f t="shared" si="1"/>
        <v>178.5</v>
      </c>
      <c r="G38" s="40">
        <f t="shared" si="2"/>
        <v>226.5</v>
      </c>
      <c r="H38" s="73"/>
      <c r="J38" s="85" t="s">
        <v>1306</v>
      </c>
    </row>
    <row r="39" spans="1:10" ht="15.75">
      <c r="A39" s="37"/>
      <c r="B39" s="76" t="s">
        <v>1307</v>
      </c>
      <c r="C39" s="44">
        <v>86</v>
      </c>
      <c r="D39" s="40">
        <f t="shared" si="0"/>
        <v>335.4</v>
      </c>
      <c r="E39" s="87">
        <v>1.5</v>
      </c>
      <c r="F39" s="41">
        <f t="shared" si="1"/>
        <v>178.5</v>
      </c>
      <c r="G39" s="40">
        <f t="shared" si="2"/>
        <v>226.5</v>
      </c>
      <c r="H39" s="88"/>
      <c r="J39" s="36" t="s">
        <v>1308</v>
      </c>
    </row>
    <row r="40" spans="1:10" ht="16.5" thickBot="1">
      <c r="A40" s="77"/>
      <c r="B40" s="72" t="s">
        <v>1309</v>
      </c>
      <c r="C40" s="44">
        <v>40</v>
      </c>
      <c r="D40" s="40">
        <f t="shared" si="0"/>
        <v>156</v>
      </c>
      <c r="E40" s="45">
        <v>0.75</v>
      </c>
      <c r="F40" s="41">
        <f t="shared" si="1"/>
        <v>89.25</v>
      </c>
      <c r="G40" s="40">
        <f t="shared" si="2"/>
        <v>113.25</v>
      </c>
      <c r="H40" s="89"/>
      <c r="J40" s="52"/>
    </row>
    <row r="41" spans="1:10" ht="15.75">
      <c r="A41" s="90" t="s">
        <v>1294</v>
      </c>
      <c r="B41" s="62" t="s">
        <v>1310</v>
      </c>
      <c r="C41" s="63">
        <v>43</v>
      </c>
      <c r="D41" s="40">
        <f t="shared" si="0"/>
        <v>167.7</v>
      </c>
      <c r="E41" s="65">
        <v>1</v>
      </c>
      <c r="F41" s="41">
        <f t="shared" si="1"/>
        <v>119</v>
      </c>
      <c r="G41" s="40">
        <f t="shared" si="2"/>
        <v>151</v>
      </c>
      <c r="H41" s="91">
        <f>F41+D41</f>
        <v>286.7</v>
      </c>
      <c r="J41" s="60"/>
    </row>
    <row r="42" spans="1:10" ht="15.75">
      <c r="A42" s="61"/>
      <c r="B42" s="62" t="s">
        <v>1311</v>
      </c>
      <c r="C42" s="63">
        <v>76</v>
      </c>
      <c r="D42" s="40">
        <f t="shared" si="0"/>
        <v>296.4</v>
      </c>
      <c r="E42" s="65">
        <v>1.5</v>
      </c>
      <c r="F42" s="41">
        <f t="shared" si="1"/>
        <v>178.5</v>
      </c>
      <c r="G42" s="40">
        <f t="shared" si="2"/>
        <v>226.5</v>
      </c>
      <c r="H42" s="92">
        <f>F42+D42</f>
        <v>474.9</v>
      </c>
      <c r="J42" s="36"/>
    </row>
    <row r="43" spans="1:10" ht="15.75">
      <c r="A43" s="61"/>
      <c r="B43" s="62" t="s">
        <v>1312</v>
      </c>
      <c r="C43" s="63">
        <v>50</v>
      </c>
      <c r="D43" s="40">
        <f t="shared" si="0"/>
        <v>195</v>
      </c>
      <c r="E43" s="63">
        <v>1.25</v>
      </c>
      <c r="F43" s="41">
        <f t="shared" si="1"/>
        <v>148.75</v>
      </c>
      <c r="G43" s="40">
        <f t="shared" si="2"/>
        <v>188.75</v>
      </c>
      <c r="H43" s="92">
        <f>F43+D43</f>
        <v>343.75</v>
      </c>
      <c r="J43" s="36"/>
    </row>
    <row r="44" spans="1:10" ht="15.75">
      <c r="A44" s="61"/>
      <c r="B44" s="62" t="s">
        <v>1313</v>
      </c>
      <c r="C44" s="63">
        <v>50</v>
      </c>
      <c r="D44" s="40">
        <f t="shared" si="0"/>
        <v>195</v>
      </c>
      <c r="E44" s="63">
        <v>1</v>
      </c>
      <c r="F44" s="41">
        <f t="shared" si="1"/>
        <v>119</v>
      </c>
      <c r="G44" s="40">
        <f t="shared" si="2"/>
        <v>151</v>
      </c>
      <c r="H44" s="92">
        <f>F44+D44</f>
        <v>314</v>
      </c>
      <c r="J44" s="36"/>
    </row>
    <row r="45" spans="1:10" ht="15.75">
      <c r="A45" s="61"/>
      <c r="B45" s="62" t="s">
        <v>1314</v>
      </c>
      <c r="C45" s="64">
        <v>30</v>
      </c>
      <c r="D45" s="40">
        <f t="shared" si="0"/>
        <v>117</v>
      </c>
      <c r="E45" s="64">
        <v>0.5</v>
      </c>
      <c r="F45" s="41">
        <f t="shared" si="1"/>
        <v>59.5</v>
      </c>
      <c r="G45" s="40">
        <f t="shared" si="2"/>
        <v>75.5</v>
      </c>
      <c r="H45" s="92">
        <f>F45+D45</f>
        <v>176.5</v>
      </c>
      <c r="J45" s="36"/>
    </row>
    <row r="46" spans="1:10" ht="15.75">
      <c r="A46" s="61"/>
      <c r="B46" s="62" t="s">
        <v>1315</v>
      </c>
      <c r="C46" s="63">
        <v>72</v>
      </c>
      <c r="D46" s="40">
        <f t="shared" si="0"/>
        <v>280.8</v>
      </c>
      <c r="E46" s="65">
        <v>1.5</v>
      </c>
      <c r="F46" s="41">
        <f t="shared" si="1"/>
        <v>178.5</v>
      </c>
      <c r="G46" s="40">
        <f t="shared" si="2"/>
        <v>226.5</v>
      </c>
      <c r="H46" s="92">
        <f aca="true" t="shared" si="4" ref="H46:H53">F46+D46</f>
        <v>459.3</v>
      </c>
      <c r="J46" s="36"/>
    </row>
    <row r="47" spans="1:10" ht="15.75">
      <c r="A47" s="61"/>
      <c r="B47" s="62" t="s">
        <v>1316</v>
      </c>
      <c r="C47" s="63">
        <v>76</v>
      </c>
      <c r="D47" s="40">
        <f t="shared" si="0"/>
        <v>296.4</v>
      </c>
      <c r="E47" s="65">
        <v>1.5</v>
      </c>
      <c r="F47" s="41">
        <f t="shared" si="1"/>
        <v>178.5</v>
      </c>
      <c r="G47" s="40">
        <f t="shared" si="2"/>
        <v>226.5</v>
      </c>
      <c r="H47" s="92">
        <f t="shared" si="4"/>
        <v>474.9</v>
      </c>
      <c r="J47" s="36"/>
    </row>
    <row r="48" spans="1:10" ht="15.75">
      <c r="A48" s="61"/>
      <c r="B48" s="62" t="s">
        <v>1317</v>
      </c>
      <c r="C48" s="63">
        <v>53</v>
      </c>
      <c r="D48" s="40">
        <f t="shared" si="0"/>
        <v>206.7</v>
      </c>
      <c r="E48" s="63">
        <v>1</v>
      </c>
      <c r="F48" s="41">
        <f t="shared" si="1"/>
        <v>119</v>
      </c>
      <c r="G48" s="40">
        <f t="shared" si="2"/>
        <v>151</v>
      </c>
      <c r="H48" s="92">
        <f t="shared" si="4"/>
        <v>325.7</v>
      </c>
      <c r="J48" s="36"/>
    </row>
    <row r="49" spans="1:10" ht="15.75">
      <c r="A49" s="61"/>
      <c r="B49" s="62" t="s">
        <v>1318</v>
      </c>
      <c r="C49" s="63">
        <v>80</v>
      </c>
      <c r="D49" s="40">
        <f t="shared" si="0"/>
        <v>312</v>
      </c>
      <c r="E49" s="65">
        <v>1.5</v>
      </c>
      <c r="F49" s="41">
        <f t="shared" si="1"/>
        <v>178.5</v>
      </c>
      <c r="G49" s="40">
        <f t="shared" si="2"/>
        <v>226.5</v>
      </c>
      <c r="H49" s="92">
        <f t="shared" si="4"/>
        <v>490.5</v>
      </c>
      <c r="J49" s="36"/>
    </row>
    <row r="50" spans="1:10" ht="15.75">
      <c r="A50" s="61"/>
      <c r="B50" s="62" t="s">
        <v>1319</v>
      </c>
      <c r="C50" s="63">
        <v>68</v>
      </c>
      <c r="D50" s="40">
        <f t="shared" si="0"/>
        <v>265.2</v>
      </c>
      <c r="E50" s="63">
        <v>1</v>
      </c>
      <c r="F50" s="41">
        <f t="shared" si="1"/>
        <v>119</v>
      </c>
      <c r="G50" s="40">
        <f t="shared" si="2"/>
        <v>151</v>
      </c>
      <c r="H50" s="92">
        <f t="shared" si="4"/>
        <v>384.2</v>
      </c>
      <c r="J50" s="36"/>
    </row>
    <row r="51" spans="1:10" ht="15.75">
      <c r="A51" s="61"/>
      <c r="B51" s="62" t="s">
        <v>1320</v>
      </c>
      <c r="C51" s="63">
        <v>80</v>
      </c>
      <c r="D51" s="40">
        <f t="shared" si="0"/>
        <v>312</v>
      </c>
      <c r="E51" s="65">
        <v>1.25</v>
      </c>
      <c r="F51" s="41">
        <f t="shared" si="1"/>
        <v>148.75</v>
      </c>
      <c r="G51" s="40">
        <f t="shared" si="2"/>
        <v>188.75</v>
      </c>
      <c r="H51" s="92">
        <f t="shared" si="4"/>
        <v>460.75</v>
      </c>
      <c r="J51" s="36"/>
    </row>
    <row r="52" spans="1:10" ht="15.75">
      <c r="A52" s="61"/>
      <c r="B52" s="66" t="s">
        <v>1321</v>
      </c>
      <c r="C52" s="67">
        <v>86</v>
      </c>
      <c r="D52" s="40">
        <f t="shared" si="0"/>
        <v>335.4</v>
      </c>
      <c r="E52" s="65">
        <v>1.25</v>
      </c>
      <c r="F52" s="41">
        <f t="shared" si="1"/>
        <v>148.75</v>
      </c>
      <c r="G52" s="40">
        <f t="shared" si="2"/>
        <v>188.75</v>
      </c>
      <c r="H52" s="92">
        <f t="shared" si="4"/>
        <v>484.15</v>
      </c>
      <c r="J52" s="36"/>
    </row>
    <row r="53" spans="1:10" ht="16.5" thickBot="1">
      <c r="A53" s="68"/>
      <c r="B53" s="93" t="s">
        <v>1322</v>
      </c>
      <c r="C53" s="70">
        <v>80</v>
      </c>
      <c r="D53" s="49">
        <f t="shared" si="0"/>
        <v>312</v>
      </c>
      <c r="E53" s="70">
        <v>1.25</v>
      </c>
      <c r="F53" s="50">
        <f t="shared" si="1"/>
        <v>148.75</v>
      </c>
      <c r="G53" s="49">
        <f t="shared" si="2"/>
        <v>188.75</v>
      </c>
      <c r="H53" s="94">
        <f t="shared" si="4"/>
        <v>460.75</v>
      </c>
      <c r="J53" s="36"/>
    </row>
    <row r="54" spans="1:10" ht="15.75">
      <c r="A54" s="29" t="s">
        <v>1323</v>
      </c>
      <c r="B54" s="95" t="s">
        <v>1324</v>
      </c>
      <c r="C54" s="96">
        <v>30</v>
      </c>
      <c r="D54" s="32">
        <f t="shared" si="0"/>
        <v>117</v>
      </c>
      <c r="E54" s="96">
        <v>0.5</v>
      </c>
      <c r="F54" s="34">
        <f t="shared" si="1"/>
        <v>59.5</v>
      </c>
      <c r="G54" s="32">
        <f t="shared" si="2"/>
        <v>75.5</v>
      </c>
      <c r="H54" s="97">
        <f>D54+F54</f>
        <v>176.5</v>
      </c>
      <c r="J54" s="36" t="s">
        <v>1325</v>
      </c>
    </row>
    <row r="55" spans="1:10" ht="15.75">
      <c r="A55" s="37"/>
      <c r="B55" s="98" t="s">
        <v>1326</v>
      </c>
      <c r="C55" s="39">
        <v>30</v>
      </c>
      <c r="D55" s="40">
        <f t="shared" si="0"/>
        <v>117</v>
      </c>
      <c r="E55" s="39">
        <v>0.5</v>
      </c>
      <c r="F55" s="41">
        <f t="shared" si="1"/>
        <v>59.5</v>
      </c>
      <c r="G55" s="40">
        <f t="shared" si="2"/>
        <v>75.5</v>
      </c>
      <c r="H55" s="42">
        <f>D55+F55</f>
        <v>176.5</v>
      </c>
      <c r="J55" s="36" t="s">
        <v>1327</v>
      </c>
    </row>
    <row r="56" spans="1:10" ht="15.75">
      <c r="A56" s="37"/>
      <c r="B56" s="38" t="s">
        <v>1328</v>
      </c>
      <c r="C56" s="44">
        <v>38</v>
      </c>
      <c r="D56" s="40">
        <f t="shared" si="0"/>
        <v>148.2</v>
      </c>
      <c r="E56" s="45">
        <v>0.75</v>
      </c>
      <c r="F56" s="41">
        <f t="shared" si="1"/>
        <v>89.25</v>
      </c>
      <c r="G56" s="40">
        <f t="shared" si="2"/>
        <v>113.25</v>
      </c>
      <c r="H56" s="73"/>
      <c r="J56" s="36" t="s">
        <v>1329</v>
      </c>
    </row>
    <row r="57" spans="1:10" ht="15.75">
      <c r="A57" s="37"/>
      <c r="B57" s="38" t="s">
        <v>1330</v>
      </c>
      <c r="C57" s="44">
        <v>36</v>
      </c>
      <c r="D57" s="40">
        <f t="shared" si="0"/>
        <v>140.4</v>
      </c>
      <c r="E57" s="45">
        <v>0.5</v>
      </c>
      <c r="F57" s="41">
        <f t="shared" si="1"/>
        <v>59.5</v>
      </c>
      <c r="G57" s="40">
        <f t="shared" si="2"/>
        <v>75.5</v>
      </c>
      <c r="H57" s="73"/>
      <c r="J57" s="36" t="s">
        <v>1331</v>
      </c>
    </row>
    <row r="58" spans="1:10" ht="15.75">
      <c r="A58" s="37"/>
      <c r="B58" s="43" t="s">
        <v>1332</v>
      </c>
      <c r="C58" s="39">
        <v>30</v>
      </c>
      <c r="D58" s="40">
        <f t="shared" si="0"/>
        <v>117</v>
      </c>
      <c r="E58" s="39">
        <v>0.5</v>
      </c>
      <c r="F58" s="41">
        <f t="shared" si="1"/>
        <v>59.5</v>
      </c>
      <c r="G58" s="40">
        <f t="shared" si="2"/>
        <v>75.5</v>
      </c>
      <c r="H58" s="42">
        <f>D58+F58</f>
        <v>176.5</v>
      </c>
      <c r="J58" s="36" t="s">
        <v>1333</v>
      </c>
    </row>
    <row r="59" spans="1:10" ht="15.75">
      <c r="A59" s="37"/>
      <c r="B59" s="43" t="s">
        <v>1334</v>
      </c>
      <c r="C59" s="39">
        <v>30</v>
      </c>
      <c r="D59" s="40">
        <f t="shared" si="0"/>
        <v>117</v>
      </c>
      <c r="E59" s="39">
        <v>0.5</v>
      </c>
      <c r="F59" s="41">
        <f t="shared" si="1"/>
        <v>59.5</v>
      </c>
      <c r="G59" s="40">
        <f t="shared" si="2"/>
        <v>75.5</v>
      </c>
      <c r="H59" s="42">
        <f>D59+F59</f>
        <v>176.5</v>
      </c>
      <c r="J59" s="36" t="s">
        <v>1335</v>
      </c>
    </row>
    <row r="60" spans="1:10" ht="15.75">
      <c r="A60" s="37"/>
      <c r="B60" s="38" t="s">
        <v>1336</v>
      </c>
      <c r="C60" s="99">
        <v>40</v>
      </c>
      <c r="D60" s="40">
        <f t="shared" si="0"/>
        <v>156</v>
      </c>
      <c r="E60" s="100">
        <v>1</v>
      </c>
      <c r="F60" s="41">
        <f t="shared" si="1"/>
        <v>119</v>
      </c>
      <c r="G60" s="40">
        <f t="shared" si="2"/>
        <v>151</v>
      </c>
      <c r="H60" s="101"/>
      <c r="J60" s="36" t="s">
        <v>1337</v>
      </c>
    </row>
    <row r="61" spans="1:10" ht="15.75">
      <c r="A61" s="37"/>
      <c r="B61" s="102" t="s">
        <v>1338</v>
      </c>
      <c r="C61" s="39">
        <v>30</v>
      </c>
      <c r="D61" s="40">
        <f t="shared" si="0"/>
        <v>117</v>
      </c>
      <c r="E61" s="39">
        <v>0.5</v>
      </c>
      <c r="F61" s="41">
        <f t="shared" si="1"/>
        <v>59.5</v>
      </c>
      <c r="G61" s="40">
        <f t="shared" si="2"/>
        <v>75.5</v>
      </c>
      <c r="H61" s="42">
        <f>D61+F61</f>
        <v>176.5</v>
      </c>
      <c r="I61" s="103"/>
      <c r="J61" s="36" t="s">
        <v>1339</v>
      </c>
    </row>
    <row r="62" spans="1:10" ht="15.75">
      <c r="A62" s="37"/>
      <c r="B62" s="98" t="s">
        <v>1340</v>
      </c>
      <c r="C62" s="104">
        <v>40</v>
      </c>
      <c r="D62" s="56">
        <f t="shared" si="0"/>
        <v>156</v>
      </c>
      <c r="E62" s="105">
        <v>0.75</v>
      </c>
      <c r="F62" s="58">
        <f t="shared" si="1"/>
        <v>89.25</v>
      </c>
      <c r="G62" s="56">
        <f t="shared" si="2"/>
        <v>113.25</v>
      </c>
      <c r="H62" s="88"/>
      <c r="J62" s="60"/>
    </row>
    <row r="63" spans="1:10" ht="16.5" thickBot="1">
      <c r="A63" s="46"/>
      <c r="B63" s="106" t="s">
        <v>1341</v>
      </c>
      <c r="C63" s="39">
        <v>30</v>
      </c>
      <c r="D63" s="40">
        <f t="shared" si="0"/>
        <v>117</v>
      </c>
      <c r="E63" s="39">
        <v>0.5</v>
      </c>
      <c r="F63" s="41">
        <f t="shared" si="1"/>
        <v>59.5</v>
      </c>
      <c r="G63" s="40">
        <f t="shared" si="2"/>
        <v>75.5</v>
      </c>
      <c r="H63" s="42">
        <f>D63+F63</f>
        <v>176.5</v>
      </c>
      <c r="J63" s="52" t="s">
        <v>1342</v>
      </c>
    </row>
    <row r="64" spans="1:10" ht="15.75">
      <c r="A64" s="53" t="s">
        <v>1323</v>
      </c>
      <c r="B64" s="54" t="s">
        <v>1343</v>
      </c>
      <c r="C64" s="64">
        <v>30</v>
      </c>
      <c r="D64" s="40">
        <f t="shared" si="0"/>
        <v>117</v>
      </c>
      <c r="E64" s="64">
        <v>0.5</v>
      </c>
      <c r="F64" s="41">
        <f t="shared" si="1"/>
        <v>59.5</v>
      </c>
      <c r="G64" s="40">
        <f t="shared" si="2"/>
        <v>75.5</v>
      </c>
      <c r="H64" s="42">
        <f aca="true" t="shared" si="5" ref="H64:H88">D64+F64</f>
        <v>176.5</v>
      </c>
      <c r="J64" s="60"/>
    </row>
    <row r="65" spans="1:10" ht="15.75">
      <c r="A65" s="61"/>
      <c r="B65" s="62" t="s">
        <v>1344</v>
      </c>
      <c r="C65" s="64">
        <v>30</v>
      </c>
      <c r="D65" s="40">
        <f t="shared" si="0"/>
        <v>117</v>
      </c>
      <c r="E65" s="64">
        <v>0.5</v>
      </c>
      <c r="F65" s="41">
        <f t="shared" si="1"/>
        <v>59.5</v>
      </c>
      <c r="G65" s="40">
        <f t="shared" si="2"/>
        <v>75.5</v>
      </c>
      <c r="H65" s="42">
        <f t="shared" si="5"/>
        <v>176.5</v>
      </c>
      <c r="J65" s="36"/>
    </row>
    <row r="66" spans="1:10" ht="15.75">
      <c r="A66" s="61"/>
      <c r="B66" s="62" t="s">
        <v>1326</v>
      </c>
      <c r="C66" s="64">
        <v>30</v>
      </c>
      <c r="D66" s="40">
        <f t="shared" si="0"/>
        <v>117</v>
      </c>
      <c r="E66" s="64">
        <v>0.5</v>
      </c>
      <c r="F66" s="41">
        <f t="shared" si="1"/>
        <v>59.5</v>
      </c>
      <c r="G66" s="40">
        <f t="shared" si="2"/>
        <v>75.5</v>
      </c>
      <c r="H66" s="42">
        <f t="shared" si="5"/>
        <v>176.5</v>
      </c>
      <c r="J66" s="36"/>
    </row>
    <row r="67" spans="1:10" ht="15.75">
      <c r="A67" s="61"/>
      <c r="B67" s="62" t="s">
        <v>1345</v>
      </c>
      <c r="C67" s="64">
        <v>30</v>
      </c>
      <c r="D67" s="40">
        <f t="shared" si="0"/>
        <v>117</v>
      </c>
      <c r="E67" s="64">
        <v>0.5</v>
      </c>
      <c r="F67" s="41">
        <f t="shared" si="1"/>
        <v>59.5</v>
      </c>
      <c r="G67" s="40">
        <f t="shared" si="2"/>
        <v>75.5</v>
      </c>
      <c r="H67" s="42">
        <f t="shared" si="5"/>
        <v>176.5</v>
      </c>
      <c r="J67" s="36"/>
    </row>
    <row r="68" spans="1:10" ht="15.75">
      <c r="A68" s="61"/>
      <c r="B68" s="66" t="s">
        <v>1346</v>
      </c>
      <c r="C68" s="64">
        <v>30</v>
      </c>
      <c r="D68" s="40">
        <f t="shared" si="0"/>
        <v>117</v>
      </c>
      <c r="E68" s="64">
        <v>0.5</v>
      </c>
      <c r="F68" s="41">
        <f t="shared" si="1"/>
        <v>59.5</v>
      </c>
      <c r="G68" s="40">
        <f t="shared" si="2"/>
        <v>75.5</v>
      </c>
      <c r="H68" s="42">
        <f t="shared" si="5"/>
        <v>176.5</v>
      </c>
      <c r="J68" s="36"/>
    </row>
    <row r="69" spans="1:10" ht="15.75">
      <c r="A69" s="61"/>
      <c r="B69" s="66" t="s">
        <v>1347</v>
      </c>
      <c r="C69" s="64">
        <v>30</v>
      </c>
      <c r="D69" s="40">
        <f t="shared" si="0"/>
        <v>117</v>
      </c>
      <c r="E69" s="64">
        <v>0.5</v>
      </c>
      <c r="F69" s="41">
        <f t="shared" si="1"/>
        <v>59.5</v>
      </c>
      <c r="G69" s="40">
        <f t="shared" si="2"/>
        <v>75.5</v>
      </c>
      <c r="H69" s="42">
        <f t="shared" si="5"/>
        <v>176.5</v>
      </c>
      <c r="J69" s="36"/>
    </row>
    <row r="70" spans="1:10" ht="15.75">
      <c r="A70" s="61"/>
      <c r="B70" s="66" t="s">
        <v>1348</v>
      </c>
      <c r="C70" s="63">
        <v>40</v>
      </c>
      <c r="D70" s="40">
        <f aca="true" t="shared" si="6" ref="D70:D133">C70*$H$279</f>
        <v>156</v>
      </c>
      <c r="E70" s="107">
        <v>0.75</v>
      </c>
      <c r="F70" s="41">
        <f aca="true" t="shared" si="7" ref="F70:F133">E70*$H$277</f>
        <v>89.25</v>
      </c>
      <c r="G70" s="40">
        <f aca="true" t="shared" si="8" ref="G70:G133">E70*$H$278</f>
        <v>113.25</v>
      </c>
      <c r="H70" s="42">
        <f t="shared" si="5"/>
        <v>245.25</v>
      </c>
      <c r="J70" s="36"/>
    </row>
    <row r="71" spans="1:10" ht="15.75">
      <c r="A71" s="61"/>
      <c r="B71" s="66" t="s">
        <v>1349</v>
      </c>
      <c r="C71" s="64">
        <v>30</v>
      </c>
      <c r="D71" s="40">
        <f t="shared" si="6"/>
        <v>117</v>
      </c>
      <c r="E71" s="64">
        <v>0.5</v>
      </c>
      <c r="F71" s="41">
        <f t="shared" si="7"/>
        <v>59.5</v>
      </c>
      <c r="G71" s="40">
        <f t="shared" si="8"/>
        <v>75.5</v>
      </c>
      <c r="H71" s="42">
        <f t="shared" si="5"/>
        <v>176.5</v>
      </c>
      <c r="J71" s="36"/>
    </row>
    <row r="72" spans="1:10" ht="15.75">
      <c r="A72" s="61"/>
      <c r="B72" s="66" t="s">
        <v>1350</v>
      </c>
      <c r="C72" s="67">
        <v>31.5</v>
      </c>
      <c r="D72" s="40">
        <f t="shared" si="6"/>
        <v>122.85</v>
      </c>
      <c r="E72" s="107">
        <v>0.75</v>
      </c>
      <c r="F72" s="41">
        <f t="shared" si="7"/>
        <v>89.25</v>
      </c>
      <c r="G72" s="40">
        <f t="shared" si="8"/>
        <v>113.25</v>
      </c>
      <c r="H72" s="42">
        <f t="shared" si="5"/>
        <v>212.1</v>
      </c>
      <c r="J72" s="36"/>
    </row>
    <row r="73" spans="1:10" ht="15.75">
      <c r="A73" s="61"/>
      <c r="B73" s="66" t="s">
        <v>1351</v>
      </c>
      <c r="C73" s="64">
        <v>30</v>
      </c>
      <c r="D73" s="40">
        <f t="shared" si="6"/>
        <v>117</v>
      </c>
      <c r="E73" s="64">
        <v>0.5</v>
      </c>
      <c r="F73" s="41">
        <f t="shared" si="7"/>
        <v>59.5</v>
      </c>
      <c r="G73" s="40">
        <f t="shared" si="8"/>
        <v>75.5</v>
      </c>
      <c r="H73" s="42">
        <f t="shared" si="5"/>
        <v>176.5</v>
      </c>
      <c r="J73" s="36"/>
    </row>
    <row r="74" spans="1:10" ht="15.75">
      <c r="A74" s="61"/>
      <c r="B74" s="66" t="s">
        <v>1352</v>
      </c>
      <c r="C74" s="67">
        <v>32.5</v>
      </c>
      <c r="D74" s="40">
        <f t="shared" si="6"/>
        <v>126.75</v>
      </c>
      <c r="E74" s="65">
        <v>0.75</v>
      </c>
      <c r="F74" s="41">
        <f t="shared" si="7"/>
        <v>89.25</v>
      </c>
      <c r="G74" s="40">
        <f t="shared" si="8"/>
        <v>113.25</v>
      </c>
      <c r="H74" s="42">
        <f t="shared" si="5"/>
        <v>216</v>
      </c>
      <c r="J74" s="36"/>
    </row>
    <row r="75" spans="1:10" ht="15.75">
      <c r="A75" s="61"/>
      <c r="B75" s="66" t="s">
        <v>1353</v>
      </c>
      <c r="C75" s="108">
        <v>30</v>
      </c>
      <c r="D75" s="40">
        <f t="shared" si="6"/>
        <v>117</v>
      </c>
      <c r="E75" s="108">
        <v>0.5</v>
      </c>
      <c r="F75" s="41">
        <f t="shared" si="7"/>
        <v>59.5</v>
      </c>
      <c r="G75" s="40">
        <f t="shared" si="8"/>
        <v>75.5</v>
      </c>
      <c r="H75" s="42">
        <f t="shared" si="5"/>
        <v>176.5</v>
      </c>
      <c r="J75" s="36"/>
    </row>
    <row r="76" spans="1:10" ht="15.75">
      <c r="A76" s="61"/>
      <c r="B76" s="66" t="s">
        <v>1354</v>
      </c>
      <c r="C76" s="64">
        <v>30</v>
      </c>
      <c r="D76" s="40">
        <f t="shared" si="6"/>
        <v>117</v>
      </c>
      <c r="E76" s="64">
        <v>0.5</v>
      </c>
      <c r="F76" s="41">
        <f t="shared" si="7"/>
        <v>59.5</v>
      </c>
      <c r="G76" s="40">
        <f t="shared" si="8"/>
        <v>75.5</v>
      </c>
      <c r="H76" s="42">
        <f t="shared" si="5"/>
        <v>176.5</v>
      </c>
      <c r="J76" s="36"/>
    </row>
    <row r="77" spans="1:10" ht="15.75">
      <c r="A77" s="61"/>
      <c r="B77" s="66" t="s">
        <v>1355</v>
      </c>
      <c r="C77" s="64">
        <v>30</v>
      </c>
      <c r="D77" s="40">
        <f t="shared" si="6"/>
        <v>117</v>
      </c>
      <c r="E77" s="64">
        <v>0.5</v>
      </c>
      <c r="F77" s="41">
        <f t="shared" si="7"/>
        <v>59.5</v>
      </c>
      <c r="G77" s="40">
        <f t="shared" si="8"/>
        <v>75.5</v>
      </c>
      <c r="H77" s="42">
        <f t="shared" si="5"/>
        <v>176.5</v>
      </c>
      <c r="J77" s="36"/>
    </row>
    <row r="78" spans="1:10" ht="15.75">
      <c r="A78" s="61"/>
      <c r="B78" s="66" t="s">
        <v>1332</v>
      </c>
      <c r="C78" s="64">
        <v>30</v>
      </c>
      <c r="D78" s="40">
        <f t="shared" si="6"/>
        <v>117</v>
      </c>
      <c r="E78" s="64">
        <v>0.5</v>
      </c>
      <c r="F78" s="41">
        <f t="shared" si="7"/>
        <v>59.5</v>
      </c>
      <c r="G78" s="40">
        <f t="shared" si="8"/>
        <v>75.5</v>
      </c>
      <c r="H78" s="42">
        <f t="shared" si="5"/>
        <v>176.5</v>
      </c>
      <c r="J78" s="36"/>
    </row>
    <row r="79" spans="1:10" ht="15.75">
      <c r="A79" s="61"/>
      <c r="B79" s="66" t="s">
        <v>1356</v>
      </c>
      <c r="C79" s="67">
        <v>33</v>
      </c>
      <c r="D79" s="40">
        <f t="shared" si="6"/>
        <v>128.7</v>
      </c>
      <c r="E79" s="67">
        <v>0.75</v>
      </c>
      <c r="F79" s="41">
        <f t="shared" si="7"/>
        <v>89.25</v>
      </c>
      <c r="G79" s="40">
        <f t="shared" si="8"/>
        <v>113.25</v>
      </c>
      <c r="H79" s="42">
        <f t="shared" si="5"/>
        <v>217.95</v>
      </c>
      <c r="J79" s="36"/>
    </row>
    <row r="80" spans="1:10" ht="15.75">
      <c r="A80" s="61"/>
      <c r="B80" s="66" t="s">
        <v>1357</v>
      </c>
      <c r="C80" s="108">
        <v>30</v>
      </c>
      <c r="D80" s="40">
        <f t="shared" si="6"/>
        <v>117</v>
      </c>
      <c r="E80" s="108">
        <v>0.5</v>
      </c>
      <c r="F80" s="41">
        <f t="shared" si="7"/>
        <v>59.5</v>
      </c>
      <c r="G80" s="40">
        <f t="shared" si="8"/>
        <v>75.5</v>
      </c>
      <c r="H80" s="42">
        <f t="shared" si="5"/>
        <v>176.5</v>
      </c>
      <c r="J80" s="36"/>
    </row>
    <row r="81" spans="1:10" ht="15.75">
      <c r="A81" s="61"/>
      <c r="B81" s="66" t="s">
        <v>1358</v>
      </c>
      <c r="C81" s="64">
        <v>30</v>
      </c>
      <c r="D81" s="40">
        <f t="shared" si="6"/>
        <v>117</v>
      </c>
      <c r="E81" s="64">
        <v>0.5</v>
      </c>
      <c r="F81" s="41">
        <f t="shared" si="7"/>
        <v>59.5</v>
      </c>
      <c r="G81" s="40">
        <f t="shared" si="8"/>
        <v>75.5</v>
      </c>
      <c r="H81" s="42">
        <f t="shared" si="5"/>
        <v>176.5</v>
      </c>
      <c r="J81" s="36"/>
    </row>
    <row r="82" spans="1:10" ht="15.75">
      <c r="A82" s="61"/>
      <c r="B82" s="66" t="s">
        <v>1359</v>
      </c>
      <c r="C82" s="64">
        <v>30</v>
      </c>
      <c r="D82" s="40">
        <f t="shared" si="6"/>
        <v>117</v>
      </c>
      <c r="E82" s="64">
        <v>0.5</v>
      </c>
      <c r="F82" s="41">
        <f t="shared" si="7"/>
        <v>59.5</v>
      </c>
      <c r="G82" s="40">
        <f t="shared" si="8"/>
        <v>75.5</v>
      </c>
      <c r="H82" s="42">
        <f t="shared" si="5"/>
        <v>176.5</v>
      </c>
      <c r="J82" s="36"/>
    </row>
    <row r="83" spans="1:10" ht="15.75">
      <c r="A83" s="61"/>
      <c r="B83" s="66" t="s">
        <v>1360</v>
      </c>
      <c r="C83" s="64">
        <v>30</v>
      </c>
      <c r="D83" s="40">
        <f t="shared" si="6"/>
        <v>117</v>
      </c>
      <c r="E83" s="64">
        <v>0.5</v>
      </c>
      <c r="F83" s="41">
        <f t="shared" si="7"/>
        <v>59.5</v>
      </c>
      <c r="G83" s="40">
        <f t="shared" si="8"/>
        <v>75.5</v>
      </c>
      <c r="H83" s="42">
        <f t="shared" si="5"/>
        <v>176.5</v>
      </c>
      <c r="J83" s="36"/>
    </row>
    <row r="84" spans="1:10" ht="15.75">
      <c r="A84" s="61"/>
      <c r="B84" s="66" t="s">
        <v>1338</v>
      </c>
      <c r="C84" s="64">
        <v>30</v>
      </c>
      <c r="D84" s="40">
        <f t="shared" si="6"/>
        <v>117</v>
      </c>
      <c r="E84" s="64">
        <v>0.5</v>
      </c>
      <c r="F84" s="41">
        <f t="shared" si="7"/>
        <v>59.5</v>
      </c>
      <c r="G84" s="40">
        <f t="shared" si="8"/>
        <v>75.5</v>
      </c>
      <c r="H84" s="42">
        <f t="shared" si="5"/>
        <v>176.5</v>
      </c>
      <c r="J84" s="36"/>
    </row>
    <row r="85" spans="1:10" ht="15.75">
      <c r="A85" s="61"/>
      <c r="B85" s="66" t="s">
        <v>1361</v>
      </c>
      <c r="C85" s="67">
        <v>90</v>
      </c>
      <c r="D85" s="40">
        <f t="shared" si="6"/>
        <v>351</v>
      </c>
      <c r="E85" s="107">
        <v>1.5</v>
      </c>
      <c r="F85" s="41">
        <f t="shared" si="7"/>
        <v>178.5</v>
      </c>
      <c r="G85" s="40">
        <f t="shared" si="8"/>
        <v>226.5</v>
      </c>
      <c r="H85" s="42">
        <f t="shared" si="5"/>
        <v>529.5</v>
      </c>
      <c r="J85" s="36"/>
    </row>
    <row r="86" spans="1:10" ht="15.75">
      <c r="A86" s="61"/>
      <c r="B86" s="66" t="s">
        <v>1362</v>
      </c>
      <c r="C86" s="64">
        <v>30</v>
      </c>
      <c r="D86" s="40">
        <f t="shared" si="6"/>
        <v>117</v>
      </c>
      <c r="E86" s="64">
        <v>0.5</v>
      </c>
      <c r="F86" s="41">
        <f t="shared" si="7"/>
        <v>59.5</v>
      </c>
      <c r="G86" s="40">
        <f t="shared" si="8"/>
        <v>75.5</v>
      </c>
      <c r="H86" s="42">
        <f t="shared" si="5"/>
        <v>176.5</v>
      </c>
      <c r="J86" s="36"/>
    </row>
    <row r="87" spans="1:10" ht="15.75">
      <c r="A87" s="61"/>
      <c r="B87" s="62" t="s">
        <v>1363</v>
      </c>
      <c r="C87" s="64">
        <v>30</v>
      </c>
      <c r="D87" s="40">
        <f t="shared" si="6"/>
        <v>117</v>
      </c>
      <c r="E87" s="64">
        <v>0.5</v>
      </c>
      <c r="F87" s="41">
        <f t="shared" si="7"/>
        <v>59.5</v>
      </c>
      <c r="G87" s="40">
        <f t="shared" si="8"/>
        <v>75.5</v>
      </c>
      <c r="H87" s="42">
        <f t="shared" si="5"/>
        <v>176.5</v>
      </c>
      <c r="J87" s="36"/>
    </row>
    <row r="88" spans="1:10" ht="16.5" thickBot="1">
      <c r="A88" s="68"/>
      <c r="B88" s="93" t="s">
        <v>1364</v>
      </c>
      <c r="C88" s="70">
        <v>40</v>
      </c>
      <c r="D88" s="49">
        <f t="shared" si="6"/>
        <v>156</v>
      </c>
      <c r="E88" s="109">
        <v>0.75</v>
      </c>
      <c r="F88" s="50">
        <f t="shared" si="7"/>
        <v>89.25</v>
      </c>
      <c r="G88" s="49">
        <f t="shared" si="8"/>
        <v>113.25</v>
      </c>
      <c r="H88" s="51">
        <f t="shared" si="5"/>
        <v>245.25</v>
      </c>
      <c r="J88" s="36"/>
    </row>
    <row r="89" spans="1:10" ht="15.75">
      <c r="A89" s="29" t="s">
        <v>1365</v>
      </c>
      <c r="B89" s="110" t="s">
        <v>1366</v>
      </c>
      <c r="C89" s="31">
        <v>40</v>
      </c>
      <c r="D89" s="32">
        <f t="shared" si="6"/>
        <v>156</v>
      </c>
      <c r="E89" s="33">
        <v>1</v>
      </c>
      <c r="F89" s="34">
        <f t="shared" si="7"/>
        <v>119</v>
      </c>
      <c r="G89" s="32">
        <f t="shared" si="8"/>
        <v>151</v>
      </c>
      <c r="H89" s="83"/>
      <c r="J89" s="36"/>
    </row>
    <row r="90" spans="1:10" ht="15.75">
      <c r="A90" s="37"/>
      <c r="B90" s="72" t="s">
        <v>1367</v>
      </c>
      <c r="C90" s="44">
        <v>35</v>
      </c>
      <c r="D90" s="40">
        <f t="shared" si="6"/>
        <v>136.5</v>
      </c>
      <c r="E90" s="87">
        <v>0.75</v>
      </c>
      <c r="F90" s="41">
        <f t="shared" si="7"/>
        <v>89.25</v>
      </c>
      <c r="G90" s="40">
        <f t="shared" si="8"/>
        <v>113.25</v>
      </c>
      <c r="H90" s="73"/>
      <c r="J90" s="36" t="s">
        <v>1368</v>
      </c>
    </row>
    <row r="91" spans="1:10" ht="15.75">
      <c r="A91" s="37"/>
      <c r="B91" s="72" t="s">
        <v>1369</v>
      </c>
      <c r="C91" s="39">
        <v>30</v>
      </c>
      <c r="D91" s="40">
        <f t="shared" si="6"/>
        <v>117</v>
      </c>
      <c r="E91" s="39">
        <v>0.5</v>
      </c>
      <c r="F91" s="41">
        <f t="shared" si="7"/>
        <v>59.5</v>
      </c>
      <c r="G91" s="40">
        <f t="shared" si="8"/>
        <v>75.5</v>
      </c>
      <c r="H91" s="42">
        <f aca="true" t="shared" si="9" ref="H91:H118">D91+F91</f>
        <v>176.5</v>
      </c>
      <c r="J91" s="36" t="s">
        <v>1370</v>
      </c>
    </row>
    <row r="92" spans="1:10" ht="15.75">
      <c r="A92" s="37"/>
      <c r="B92" s="72" t="s">
        <v>1371</v>
      </c>
      <c r="C92" s="39">
        <v>30</v>
      </c>
      <c r="D92" s="40">
        <f t="shared" si="6"/>
        <v>117</v>
      </c>
      <c r="E92" s="39">
        <v>0.5</v>
      </c>
      <c r="F92" s="41">
        <f t="shared" si="7"/>
        <v>59.5</v>
      </c>
      <c r="G92" s="40">
        <f t="shared" si="8"/>
        <v>75.5</v>
      </c>
      <c r="H92" s="42">
        <f t="shared" si="9"/>
        <v>176.5</v>
      </c>
      <c r="J92" s="36" t="s">
        <v>1372</v>
      </c>
    </row>
    <row r="93" spans="1:10" ht="15.75">
      <c r="A93" s="37"/>
      <c r="B93" s="72" t="s">
        <v>1373</v>
      </c>
      <c r="C93" s="39">
        <v>30</v>
      </c>
      <c r="D93" s="40">
        <f t="shared" si="6"/>
        <v>117</v>
      </c>
      <c r="E93" s="39">
        <v>0.5</v>
      </c>
      <c r="F93" s="41">
        <f t="shared" si="7"/>
        <v>59.5</v>
      </c>
      <c r="G93" s="40">
        <f t="shared" si="8"/>
        <v>75.5</v>
      </c>
      <c r="H93" s="42">
        <f t="shared" si="9"/>
        <v>176.5</v>
      </c>
      <c r="J93" s="36" t="s">
        <v>1374</v>
      </c>
    </row>
    <row r="94" spans="1:10" ht="15.75">
      <c r="A94" s="37"/>
      <c r="B94" s="72" t="s">
        <v>1375</v>
      </c>
      <c r="C94" s="39">
        <v>30</v>
      </c>
      <c r="D94" s="40">
        <f t="shared" si="6"/>
        <v>117</v>
      </c>
      <c r="E94" s="39">
        <v>0.5</v>
      </c>
      <c r="F94" s="41">
        <f t="shared" si="7"/>
        <v>59.5</v>
      </c>
      <c r="G94" s="40">
        <f t="shared" si="8"/>
        <v>75.5</v>
      </c>
      <c r="H94" s="42">
        <f t="shared" si="9"/>
        <v>176.5</v>
      </c>
      <c r="J94" s="36" t="s">
        <v>1376</v>
      </c>
    </row>
    <row r="95" spans="1:10" ht="15.75">
      <c r="A95" s="37"/>
      <c r="B95" s="72" t="s">
        <v>1377</v>
      </c>
      <c r="C95" s="39">
        <v>30</v>
      </c>
      <c r="D95" s="40">
        <f t="shared" si="6"/>
        <v>117</v>
      </c>
      <c r="E95" s="39">
        <v>0.5</v>
      </c>
      <c r="F95" s="41">
        <f t="shared" si="7"/>
        <v>59.5</v>
      </c>
      <c r="G95" s="40">
        <f t="shared" si="8"/>
        <v>75.5</v>
      </c>
      <c r="H95" s="42">
        <f t="shared" si="9"/>
        <v>176.5</v>
      </c>
      <c r="J95" s="36" t="s">
        <v>1378</v>
      </c>
    </row>
    <row r="96" spans="1:10" ht="15.75">
      <c r="A96" s="37"/>
      <c r="B96" s="72" t="s">
        <v>1379</v>
      </c>
      <c r="C96" s="39">
        <v>30</v>
      </c>
      <c r="D96" s="40">
        <f t="shared" si="6"/>
        <v>117</v>
      </c>
      <c r="E96" s="39">
        <v>0.5</v>
      </c>
      <c r="F96" s="41">
        <f t="shared" si="7"/>
        <v>59.5</v>
      </c>
      <c r="G96" s="40">
        <f t="shared" si="8"/>
        <v>75.5</v>
      </c>
      <c r="H96" s="42">
        <f t="shared" si="9"/>
        <v>176.5</v>
      </c>
      <c r="J96" s="36" t="s">
        <v>1380</v>
      </c>
    </row>
    <row r="97" spans="1:10" ht="15.75">
      <c r="A97" s="37"/>
      <c r="B97" s="111" t="s">
        <v>1381</v>
      </c>
      <c r="C97" s="39">
        <v>30</v>
      </c>
      <c r="D97" s="40">
        <f t="shared" si="6"/>
        <v>117</v>
      </c>
      <c r="E97" s="39">
        <v>0.5</v>
      </c>
      <c r="F97" s="41">
        <f t="shared" si="7"/>
        <v>59.5</v>
      </c>
      <c r="G97" s="40">
        <f t="shared" si="8"/>
        <v>75.5</v>
      </c>
      <c r="H97" s="42">
        <f t="shared" si="9"/>
        <v>176.5</v>
      </c>
      <c r="J97" s="36" t="s">
        <v>1382</v>
      </c>
    </row>
    <row r="98" spans="1:10" ht="15.75">
      <c r="A98" s="37"/>
      <c r="B98" s="72" t="s">
        <v>1383</v>
      </c>
      <c r="C98" s="39">
        <v>30</v>
      </c>
      <c r="D98" s="40">
        <f t="shared" si="6"/>
        <v>117</v>
      </c>
      <c r="E98" s="39">
        <v>0.5</v>
      </c>
      <c r="F98" s="41">
        <f t="shared" si="7"/>
        <v>59.5</v>
      </c>
      <c r="G98" s="40">
        <f t="shared" si="8"/>
        <v>75.5</v>
      </c>
      <c r="H98" s="42">
        <f t="shared" si="9"/>
        <v>176.5</v>
      </c>
      <c r="J98" s="36" t="s">
        <v>1384</v>
      </c>
    </row>
    <row r="99" spans="1:10" ht="16.5" thickBot="1">
      <c r="A99" s="77"/>
      <c r="B99" s="72" t="s">
        <v>1385</v>
      </c>
      <c r="C99" s="39">
        <v>30</v>
      </c>
      <c r="D99" s="40">
        <f t="shared" si="6"/>
        <v>117</v>
      </c>
      <c r="E99" s="39">
        <v>0.5</v>
      </c>
      <c r="F99" s="41">
        <f t="shared" si="7"/>
        <v>59.5</v>
      </c>
      <c r="G99" s="40">
        <f t="shared" si="8"/>
        <v>75.5</v>
      </c>
      <c r="H99" s="42">
        <f t="shared" si="9"/>
        <v>176.5</v>
      </c>
      <c r="J99" s="52" t="s">
        <v>1386</v>
      </c>
    </row>
    <row r="100" spans="1:10" ht="15.75">
      <c r="A100" s="90" t="s">
        <v>1365</v>
      </c>
      <c r="B100" s="66" t="s">
        <v>1387</v>
      </c>
      <c r="C100" s="67">
        <v>59</v>
      </c>
      <c r="D100" s="40">
        <f t="shared" si="6"/>
        <v>230.1</v>
      </c>
      <c r="E100" s="107">
        <v>1</v>
      </c>
      <c r="F100" s="41">
        <f t="shared" si="7"/>
        <v>119</v>
      </c>
      <c r="G100" s="40">
        <f t="shared" si="8"/>
        <v>151</v>
      </c>
      <c r="H100" s="42">
        <f t="shared" si="9"/>
        <v>349.1</v>
      </c>
      <c r="J100" s="60"/>
    </row>
    <row r="101" spans="1:10" ht="15.75">
      <c r="A101" s="61"/>
      <c r="B101" s="62" t="s">
        <v>1388</v>
      </c>
      <c r="C101" s="63">
        <v>34</v>
      </c>
      <c r="D101" s="40">
        <f t="shared" si="6"/>
        <v>132.6</v>
      </c>
      <c r="E101" s="63">
        <v>1</v>
      </c>
      <c r="F101" s="41">
        <f t="shared" si="7"/>
        <v>119</v>
      </c>
      <c r="G101" s="40">
        <f t="shared" si="8"/>
        <v>151</v>
      </c>
      <c r="H101" s="42">
        <f t="shared" si="9"/>
        <v>251.6</v>
      </c>
      <c r="J101" s="36"/>
    </row>
    <row r="102" spans="1:10" ht="15.75">
      <c r="A102" s="61"/>
      <c r="B102" s="62" t="s">
        <v>1389</v>
      </c>
      <c r="C102" s="64">
        <v>30</v>
      </c>
      <c r="D102" s="40">
        <f t="shared" si="6"/>
        <v>117</v>
      </c>
      <c r="E102" s="64">
        <v>0.5</v>
      </c>
      <c r="F102" s="41">
        <f t="shared" si="7"/>
        <v>59.5</v>
      </c>
      <c r="G102" s="40">
        <f t="shared" si="8"/>
        <v>75.5</v>
      </c>
      <c r="H102" s="42">
        <f t="shared" si="9"/>
        <v>176.5</v>
      </c>
      <c r="J102" s="36"/>
    </row>
    <row r="103" spans="1:10" ht="15.75">
      <c r="A103" s="61"/>
      <c r="B103" s="62" t="s">
        <v>1390</v>
      </c>
      <c r="C103" s="63">
        <v>35</v>
      </c>
      <c r="D103" s="40">
        <f t="shared" si="6"/>
        <v>136.5</v>
      </c>
      <c r="E103" s="63">
        <v>0.75</v>
      </c>
      <c r="F103" s="41">
        <f t="shared" si="7"/>
        <v>89.25</v>
      </c>
      <c r="G103" s="40">
        <f t="shared" si="8"/>
        <v>113.25</v>
      </c>
      <c r="H103" s="42">
        <f t="shared" si="9"/>
        <v>225.75</v>
      </c>
      <c r="J103" s="36"/>
    </row>
    <row r="104" spans="1:10" ht="15.75">
      <c r="A104" s="61"/>
      <c r="B104" s="112" t="s">
        <v>1391</v>
      </c>
      <c r="C104" s="63">
        <v>40</v>
      </c>
      <c r="D104" s="40">
        <f t="shared" si="6"/>
        <v>156</v>
      </c>
      <c r="E104" s="63">
        <v>1</v>
      </c>
      <c r="F104" s="41">
        <f t="shared" si="7"/>
        <v>119</v>
      </c>
      <c r="G104" s="40">
        <f t="shared" si="8"/>
        <v>151</v>
      </c>
      <c r="H104" s="42">
        <f t="shared" si="9"/>
        <v>275</v>
      </c>
      <c r="J104" s="36"/>
    </row>
    <row r="105" spans="1:10" ht="15.75">
      <c r="A105" s="61"/>
      <c r="B105" s="62" t="s">
        <v>1392</v>
      </c>
      <c r="C105" s="64">
        <v>30</v>
      </c>
      <c r="D105" s="40">
        <f t="shared" si="6"/>
        <v>117</v>
      </c>
      <c r="E105" s="64">
        <v>0.5</v>
      </c>
      <c r="F105" s="41">
        <f t="shared" si="7"/>
        <v>59.5</v>
      </c>
      <c r="G105" s="40">
        <f t="shared" si="8"/>
        <v>75.5</v>
      </c>
      <c r="H105" s="42">
        <f t="shared" si="9"/>
        <v>176.5</v>
      </c>
      <c r="J105" s="36"/>
    </row>
    <row r="106" spans="1:10" ht="15.75">
      <c r="A106" s="61"/>
      <c r="B106" s="62" t="s">
        <v>1393</v>
      </c>
      <c r="C106" s="64">
        <v>30</v>
      </c>
      <c r="D106" s="40">
        <f t="shared" si="6"/>
        <v>117</v>
      </c>
      <c r="E106" s="64">
        <v>0.5</v>
      </c>
      <c r="F106" s="41">
        <f t="shared" si="7"/>
        <v>59.5</v>
      </c>
      <c r="G106" s="40">
        <f t="shared" si="8"/>
        <v>75.5</v>
      </c>
      <c r="H106" s="42">
        <f t="shared" si="9"/>
        <v>176.5</v>
      </c>
      <c r="J106" s="36"/>
    </row>
    <row r="107" spans="1:10" ht="15.75">
      <c r="A107" s="61"/>
      <c r="B107" s="66" t="s">
        <v>1394</v>
      </c>
      <c r="C107" s="67">
        <v>48</v>
      </c>
      <c r="D107" s="40">
        <f t="shared" si="6"/>
        <v>187.2</v>
      </c>
      <c r="E107" s="63">
        <v>0.75</v>
      </c>
      <c r="F107" s="41">
        <f t="shared" si="7"/>
        <v>89.25</v>
      </c>
      <c r="G107" s="40">
        <f t="shared" si="8"/>
        <v>113.25</v>
      </c>
      <c r="H107" s="42">
        <f t="shared" si="9"/>
        <v>276.45</v>
      </c>
      <c r="J107" s="36"/>
    </row>
    <row r="108" spans="1:10" ht="15.75">
      <c r="A108" s="61"/>
      <c r="B108" s="66" t="s">
        <v>1395</v>
      </c>
      <c r="C108" s="64">
        <v>30</v>
      </c>
      <c r="D108" s="40">
        <f t="shared" si="6"/>
        <v>117</v>
      </c>
      <c r="E108" s="64">
        <v>0.5</v>
      </c>
      <c r="F108" s="41">
        <f t="shared" si="7"/>
        <v>59.5</v>
      </c>
      <c r="G108" s="40">
        <f t="shared" si="8"/>
        <v>75.5</v>
      </c>
      <c r="H108" s="42">
        <f t="shared" si="9"/>
        <v>176.5</v>
      </c>
      <c r="J108" s="36"/>
    </row>
    <row r="109" spans="1:10" ht="15.75">
      <c r="A109" s="61"/>
      <c r="B109" s="66" t="s">
        <v>1377</v>
      </c>
      <c r="C109" s="64">
        <v>30</v>
      </c>
      <c r="D109" s="40">
        <f t="shared" si="6"/>
        <v>117</v>
      </c>
      <c r="E109" s="64">
        <v>0.5</v>
      </c>
      <c r="F109" s="41">
        <f t="shared" si="7"/>
        <v>59.5</v>
      </c>
      <c r="G109" s="40">
        <f t="shared" si="8"/>
        <v>75.5</v>
      </c>
      <c r="H109" s="42">
        <f t="shared" si="9"/>
        <v>176.5</v>
      </c>
      <c r="J109" s="36"/>
    </row>
    <row r="110" spans="1:10" ht="15.75">
      <c r="A110" s="61"/>
      <c r="B110" s="66" t="s">
        <v>1396</v>
      </c>
      <c r="C110" s="67">
        <v>34</v>
      </c>
      <c r="D110" s="40">
        <f t="shared" si="6"/>
        <v>132.6</v>
      </c>
      <c r="E110" s="67">
        <v>0.65</v>
      </c>
      <c r="F110" s="41">
        <f t="shared" si="7"/>
        <v>77.35000000000001</v>
      </c>
      <c r="G110" s="40">
        <f t="shared" si="8"/>
        <v>98.15</v>
      </c>
      <c r="H110" s="42">
        <f t="shared" si="9"/>
        <v>209.95</v>
      </c>
      <c r="J110" s="36"/>
    </row>
    <row r="111" spans="1:10" ht="15.75">
      <c r="A111" s="61"/>
      <c r="B111" s="66" t="s">
        <v>1397</v>
      </c>
      <c r="C111" s="108">
        <v>30</v>
      </c>
      <c r="D111" s="40">
        <f t="shared" si="6"/>
        <v>117</v>
      </c>
      <c r="E111" s="113">
        <v>0.5</v>
      </c>
      <c r="F111" s="41">
        <f t="shared" si="7"/>
        <v>59.5</v>
      </c>
      <c r="G111" s="40">
        <f t="shared" si="8"/>
        <v>75.5</v>
      </c>
      <c r="H111" s="42">
        <f t="shared" si="9"/>
        <v>176.5</v>
      </c>
      <c r="J111" s="36"/>
    </row>
    <row r="112" spans="1:10" ht="15.75">
      <c r="A112" s="61"/>
      <c r="B112" s="66" t="s">
        <v>1398</v>
      </c>
      <c r="C112" s="108">
        <v>30</v>
      </c>
      <c r="D112" s="40">
        <f t="shared" si="6"/>
        <v>117</v>
      </c>
      <c r="E112" s="108">
        <v>0.5</v>
      </c>
      <c r="F112" s="41">
        <f t="shared" si="7"/>
        <v>59.5</v>
      </c>
      <c r="G112" s="40">
        <f t="shared" si="8"/>
        <v>75.5</v>
      </c>
      <c r="H112" s="42">
        <f t="shared" si="9"/>
        <v>176.5</v>
      </c>
      <c r="J112" s="36"/>
    </row>
    <row r="113" spans="1:10" ht="15.75">
      <c r="A113" s="61"/>
      <c r="B113" s="66" t="s">
        <v>1399</v>
      </c>
      <c r="C113" s="64">
        <v>30</v>
      </c>
      <c r="D113" s="40">
        <f t="shared" si="6"/>
        <v>117</v>
      </c>
      <c r="E113" s="64">
        <v>0.5</v>
      </c>
      <c r="F113" s="41">
        <f t="shared" si="7"/>
        <v>59.5</v>
      </c>
      <c r="G113" s="40">
        <f t="shared" si="8"/>
        <v>75.5</v>
      </c>
      <c r="H113" s="42">
        <f t="shared" si="9"/>
        <v>176.5</v>
      </c>
      <c r="J113" s="36"/>
    </row>
    <row r="114" spans="1:10" ht="15.75">
      <c r="A114" s="61"/>
      <c r="B114" s="66" t="s">
        <v>1400</v>
      </c>
      <c r="C114" s="108">
        <v>30</v>
      </c>
      <c r="D114" s="40">
        <f t="shared" si="6"/>
        <v>117</v>
      </c>
      <c r="E114" s="113">
        <v>0.5</v>
      </c>
      <c r="F114" s="41">
        <f t="shared" si="7"/>
        <v>59.5</v>
      </c>
      <c r="G114" s="40">
        <f t="shared" si="8"/>
        <v>75.5</v>
      </c>
      <c r="H114" s="42">
        <f t="shared" si="9"/>
        <v>176.5</v>
      </c>
      <c r="J114" s="36"/>
    </row>
    <row r="115" spans="1:10" ht="15.75">
      <c r="A115" s="61"/>
      <c r="B115" s="66" t="s">
        <v>1383</v>
      </c>
      <c r="C115" s="108">
        <v>30</v>
      </c>
      <c r="D115" s="40">
        <f t="shared" si="6"/>
        <v>117</v>
      </c>
      <c r="E115" s="113">
        <v>0.5</v>
      </c>
      <c r="F115" s="41">
        <f t="shared" si="7"/>
        <v>59.5</v>
      </c>
      <c r="G115" s="40">
        <f t="shared" si="8"/>
        <v>75.5</v>
      </c>
      <c r="H115" s="42">
        <f t="shared" si="9"/>
        <v>176.5</v>
      </c>
      <c r="J115" s="36"/>
    </row>
    <row r="116" spans="1:10" ht="15.75">
      <c r="A116" s="61"/>
      <c r="B116" s="66" t="s">
        <v>1381</v>
      </c>
      <c r="C116" s="108">
        <v>30</v>
      </c>
      <c r="D116" s="40">
        <f t="shared" si="6"/>
        <v>117</v>
      </c>
      <c r="E116" s="113">
        <v>0.5</v>
      </c>
      <c r="F116" s="41">
        <f t="shared" si="7"/>
        <v>59.5</v>
      </c>
      <c r="G116" s="40">
        <f t="shared" si="8"/>
        <v>75.5</v>
      </c>
      <c r="H116" s="42">
        <f t="shared" si="9"/>
        <v>176.5</v>
      </c>
      <c r="J116" s="36"/>
    </row>
    <row r="117" spans="1:10" ht="15.75">
      <c r="A117" s="61"/>
      <c r="B117" s="62" t="s">
        <v>1401</v>
      </c>
      <c r="C117" s="63">
        <v>40</v>
      </c>
      <c r="D117" s="40">
        <f t="shared" si="6"/>
        <v>156</v>
      </c>
      <c r="E117" s="63">
        <v>0.75</v>
      </c>
      <c r="F117" s="41">
        <f t="shared" si="7"/>
        <v>89.25</v>
      </c>
      <c r="G117" s="40">
        <f t="shared" si="8"/>
        <v>113.25</v>
      </c>
      <c r="H117" s="42">
        <f t="shared" si="9"/>
        <v>245.25</v>
      </c>
      <c r="J117" s="36"/>
    </row>
    <row r="118" spans="1:10" ht="16.5" thickBot="1">
      <c r="A118" s="68"/>
      <c r="B118" s="93" t="s">
        <v>1402</v>
      </c>
      <c r="C118" s="114">
        <v>30</v>
      </c>
      <c r="D118" s="49">
        <f t="shared" si="6"/>
        <v>117</v>
      </c>
      <c r="E118" s="115">
        <v>0.5</v>
      </c>
      <c r="F118" s="50">
        <f t="shared" si="7"/>
        <v>59.5</v>
      </c>
      <c r="G118" s="49">
        <f t="shared" si="8"/>
        <v>75.5</v>
      </c>
      <c r="H118" s="51">
        <f t="shared" si="9"/>
        <v>176.5</v>
      </c>
      <c r="J118" s="36"/>
    </row>
    <row r="119" spans="1:10" ht="15.75">
      <c r="A119" s="29" t="s">
        <v>1403</v>
      </c>
      <c r="B119" s="82" t="s">
        <v>1404</v>
      </c>
      <c r="C119" s="116">
        <v>37</v>
      </c>
      <c r="D119" s="32">
        <f t="shared" si="6"/>
        <v>144.29999999999998</v>
      </c>
      <c r="E119" s="33">
        <v>0.75</v>
      </c>
      <c r="F119" s="34">
        <f t="shared" si="7"/>
        <v>89.25</v>
      </c>
      <c r="G119" s="32">
        <f t="shared" si="8"/>
        <v>113.25</v>
      </c>
      <c r="H119" s="83"/>
      <c r="J119" s="36"/>
    </row>
    <row r="120" spans="1:10" ht="15.75">
      <c r="A120" s="37"/>
      <c r="B120" s="72" t="s">
        <v>1405</v>
      </c>
      <c r="C120" s="39">
        <v>30</v>
      </c>
      <c r="D120" s="40">
        <f t="shared" si="6"/>
        <v>117</v>
      </c>
      <c r="E120" s="39">
        <v>0.5</v>
      </c>
      <c r="F120" s="41">
        <f t="shared" si="7"/>
        <v>59.5</v>
      </c>
      <c r="G120" s="40">
        <f t="shared" si="8"/>
        <v>75.5</v>
      </c>
      <c r="H120" s="42">
        <f>D120+F120</f>
        <v>176.5</v>
      </c>
      <c r="J120" s="36"/>
    </row>
    <row r="121" spans="1:10" ht="15.75">
      <c r="A121" s="37"/>
      <c r="B121" s="72" t="s">
        <v>1406</v>
      </c>
      <c r="C121" s="44">
        <v>36</v>
      </c>
      <c r="D121" s="40">
        <f t="shared" si="6"/>
        <v>140.4</v>
      </c>
      <c r="E121" s="45">
        <v>0.75</v>
      </c>
      <c r="F121" s="41">
        <f t="shared" si="7"/>
        <v>89.25</v>
      </c>
      <c r="G121" s="40">
        <f t="shared" si="8"/>
        <v>113.25</v>
      </c>
      <c r="H121" s="88"/>
      <c r="J121" s="36"/>
    </row>
    <row r="122" spans="1:10" ht="15.75">
      <c r="A122" s="37"/>
      <c r="B122" s="72" t="s">
        <v>1407</v>
      </c>
      <c r="C122" s="44">
        <v>50</v>
      </c>
      <c r="D122" s="40">
        <f t="shared" si="6"/>
        <v>195</v>
      </c>
      <c r="E122" s="45">
        <v>1</v>
      </c>
      <c r="F122" s="41">
        <f t="shared" si="7"/>
        <v>119</v>
      </c>
      <c r="G122" s="40">
        <f t="shared" si="8"/>
        <v>151</v>
      </c>
      <c r="H122" s="73"/>
      <c r="J122" s="36"/>
    </row>
    <row r="123" spans="1:10" ht="15.75">
      <c r="A123" s="37"/>
      <c r="B123" s="76" t="s">
        <v>1408</v>
      </c>
      <c r="C123" s="44">
        <v>40</v>
      </c>
      <c r="D123" s="40">
        <f t="shared" si="6"/>
        <v>156</v>
      </c>
      <c r="E123" s="87">
        <v>0.75</v>
      </c>
      <c r="F123" s="41">
        <f t="shared" si="7"/>
        <v>89.25</v>
      </c>
      <c r="G123" s="40">
        <f t="shared" si="8"/>
        <v>113.25</v>
      </c>
      <c r="H123" s="117"/>
      <c r="J123" s="36" t="s">
        <v>1409</v>
      </c>
    </row>
    <row r="124" spans="1:10" ht="16.5" thickBot="1">
      <c r="A124" s="77"/>
      <c r="B124" s="72" t="s">
        <v>1410</v>
      </c>
      <c r="C124" s="39">
        <v>30</v>
      </c>
      <c r="D124" s="40">
        <f t="shared" si="6"/>
        <v>117</v>
      </c>
      <c r="E124" s="39">
        <v>0.5</v>
      </c>
      <c r="F124" s="41">
        <f t="shared" si="7"/>
        <v>59.5</v>
      </c>
      <c r="G124" s="40">
        <f t="shared" si="8"/>
        <v>75.5</v>
      </c>
      <c r="H124" s="118">
        <f>D124+F124</f>
        <v>176.5</v>
      </c>
      <c r="J124" s="52"/>
    </row>
    <row r="125" spans="1:10" ht="15.75">
      <c r="A125" s="90" t="s">
        <v>1403</v>
      </c>
      <c r="B125" s="62" t="s">
        <v>1411</v>
      </c>
      <c r="C125" s="64">
        <v>30</v>
      </c>
      <c r="D125" s="40">
        <f t="shared" si="6"/>
        <v>117</v>
      </c>
      <c r="E125" s="64">
        <v>0.5</v>
      </c>
      <c r="F125" s="41">
        <f t="shared" si="7"/>
        <v>59.5</v>
      </c>
      <c r="G125" s="40">
        <f t="shared" si="8"/>
        <v>75.5</v>
      </c>
      <c r="H125" s="42">
        <f>D125+F125</f>
        <v>176.5</v>
      </c>
      <c r="J125" s="60"/>
    </row>
    <row r="126" spans="1:10" ht="15.75">
      <c r="A126" s="61"/>
      <c r="B126" s="62" t="s">
        <v>1412</v>
      </c>
      <c r="C126" s="64">
        <v>30</v>
      </c>
      <c r="D126" s="40">
        <f t="shared" si="6"/>
        <v>117</v>
      </c>
      <c r="E126" s="64">
        <v>0.5</v>
      </c>
      <c r="F126" s="41">
        <f t="shared" si="7"/>
        <v>59.5</v>
      </c>
      <c r="G126" s="40">
        <f t="shared" si="8"/>
        <v>75.5</v>
      </c>
      <c r="H126" s="42">
        <f aca="true" t="shared" si="10" ref="H126:H136">D126+F126</f>
        <v>176.5</v>
      </c>
      <c r="J126" s="36"/>
    </row>
    <row r="127" spans="1:10" ht="15.75">
      <c r="A127" s="61"/>
      <c r="B127" s="62" t="s">
        <v>1413</v>
      </c>
      <c r="C127" s="63">
        <v>40</v>
      </c>
      <c r="D127" s="40">
        <f t="shared" si="6"/>
        <v>156</v>
      </c>
      <c r="E127" s="65">
        <v>0.75</v>
      </c>
      <c r="F127" s="41">
        <f t="shared" si="7"/>
        <v>89.25</v>
      </c>
      <c r="G127" s="40">
        <f t="shared" si="8"/>
        <v>113.25</v>
      </c>
      <c r="H127" s="42">
        <f t="shared" si="10"/>
        <v>245.25</v>
      </c>
      <c r="J127" s="36"/>
    </row>
    <row r="128" spans="1:10" ht="15.75">
      <c r="A128" s="61"/>
      <c r="B128" s="66" t="s">
        <v>1414</v>
      </c>
      <c r="C128" s="67">
        <v>50</v>
      </c>
      <c r="D128" s="40">
        <f t="shared" si="6"/>
        <v>195</v>
      </c>
      <c r="E128" s="63">
        <v>1</v>
      </c>
      <c r="F128" s="41">
        <f t="shared" si="7"/>
        <v>119</v>
      </c>
      <c r="G128" s="40">
        <f t="shared" si="8"/>
        <v>151</v>
      </c>
      <c r="H128" s="42">
        <f t="shared" si="10"/>
        <v>314</v>
      </c>
      <c r="J128" s="36"/>
    </row>
    <row r="129" spans="1:10" ht="15.75">
      <c r="A129" s="61"/>
      <c r="B129" s="62" t="s">
        <v>1415</v>
      </c>
      <c r="C129" s="64">
        <v>30</v>
      </c>
      <c r="D129" s="40">
        <f t="shared" si="6"/>
        <v>117</v>
      </c>
      <c r="E129" s="64">
        <v>0.5</v>
      </c>
      <c r="F129" s="41">
        <f t="shared" si="7"/>
        <v>59.5</v>
      </c>
      <c r="G129" s="40">
        <f t="shared" si="8"/>
        <v>75.5</v>
      </c>
      <c r="H129" s="42">
        <f t="shared" si="10"/>
        <v>176.5</v>
      </c>
      <c r="J129" s="36"/>
    </row>
    <row r="130" spans="1:10" ht="15.75">
      <c r="A130" s="61"/>
      <c r="B130" s="62" t="s">
        <v>1416</v>
      </c>
      <c r="C130" s="64">
        <v>30</v>
      </c>
      <c r="D130" s="40">
        <f t="shared" si="6"/>
        <v>117</v>
      </c>
      <c r="E130" s="64">
        <v>0.5</v>
      </c>
      <c r="F130" s="41">
        <f t="shared" si="7"/>
        <v>59.5</v>
      </c>
      <c r="G130" s="40">
        <f t="shared" si="8"/>
        <v>75.5</v>
      </c>
      <c r="H130" s="42">
        <f t="shared" si="10"/>
        <v>176.5</v>
      </c>
      <c r="J130" s="36"/>
    </row>
    <row r="131" spans="1:10" ht="15.75">
      <c r="A131" s="61"/>
      <c r="B131" s="62" t="s">
        <v>1417</v>
      </c>
      <c r="C131" s="64">
        <v>30</v>
      </c>
      <c r="D131" s="40">
        <f t="shared" si="6"/>
        <v>117</v>
      </c>
      <c r="E131" s="64">
        <v>0.5</v>
      </c>
      <c r="F131" s="41">
        <f t="shared" si="7"/>
        <v>59.5</v>
      </c>
      <c r="G131" s="40">
        <f t="shared" si="8"/>
        <v>75.5</v>
      </c>
      <c r="H131" s="42">
        <f t="shared" si="10"/>
        <v>176.5</v>
      </c>
      <c r="J131" s="36"/>
    </row>
    <row r="132" spans="1:10" ht="15.75">
      <c r="A132" s="61"/>
      <c r="B132" s="62" t="s">
        <v>1418</v>
      </c>
      <c r="C132" s="63">
        <v>50</v>
      </c>
      <c r="D132" s="40">
        <f t="shared" si="6"/>
        <v>195</v>
      </c>
      <c r="E132" s="63">
        <v>1</v>
      </c>
      <c r="F132" s="41">
        <f t="shared" si="7"/>
        <v>119</v>
      </c>
      <c r="G132" s="40">
        <f t="shared" si="8"/>
        <v>151</v>
      </c>
      <c r="H132" s="42">
        <f t="shared" si="10"/>
        <v>314</v>
      </c>
      <c r="J132" s="36"/>
    </row>
    <row r="133" spans="1:10" ht="15.75">
      <c r="A133" s="61"/>
      <c r="B133" s="62" t="s">
        <v>1419</v>
      </c>
      <c r="C133" s="64">
        <v>30</v>
      </c>
      <c r="D133" s="40">
        <f t="shared" si="6"/>
        <v>117</v>
      </c>
      <c r="E133" s="64">
        <v>0.5</v>
      </c>
      <c r="F133" s="41">
        <f t="shared" si="7"/>
        <v>59.5</v>
      </c>
      <c r="G133" s="40">
        <f t="shared" si="8"/>
        <v>75.5</v>
      </c>
      <c r="H133" s="42">
        <f t="shared" si="10"/>
        <v>176.5</v>
      </c>
      <c r="J133" s="36"/>
    </row>
    <row r="134" spans="1:10" ht="15.75">
      <c r="A134" s="61"/>
      <c r="B134" s="62" t="s">
        <v>1420</v>
      </c>
      <c r="C134" s="63">
        <v>60</v>
      </c>
      <c r="D134" s="40">
        <f aca="true" t="shared" si="11" ref="D134:D197">C134*$H$279</f>
        <v>234</v>
      </c>
      <c r="E134" s="63">
        <v>1</v>
      </c>
      <c r="F134" s="41">
        <f aca="true" t="shared" si="12" ref="F134:F197">E134*$H$277</f>
        <v>119</v>
      </c>
      <c r="G134" s="40">
        <f aca="true" t="shared" si="13" ref="G134:G197">E134*$H$278</f>
        <v>151</v>
      </c>
      <c r="H134" s="42">
        <f t="shared" si="10"/>
        <v>353</v>
      </c>
      <c r="J134" s="36"/>
    </row>
    <row r="135" spans="1:10" ht="15.75">
      <c r="A135" s="61"/>
      <c r="B135" s="62" t="s">
        <v>1421</v>
      </c>
      <c r="C135" s="64">
        <v>30</v>
      </c>
      <c r="D135" s="40">
        <f t="shared" si="11"/>
        <v>117</v>
      </c>
      <c r="E135" s="64">
        <v>0.5</v>
      </c>
      <c r="F135" s="41">
        <f t="shared" si="12"/>
        <v>59.5</v>
      </c>
      <c r="G135" s="40">
        <f t="shared" si="13"/>
        <v>75.5</v>
      </c>
      <c r="H135" s="42">
        <f t="shared" si="10"/>
        <v>176.5</v>
      </c>
      <c r="J135" s="36"/>
    </row>
    <row r="136" spans="1:10" ht="16.5" thickBot="1">
      <c r="A136" s="68"/>
      <c r="B136" s="93" t="s">
        <v>1422</v>
      </c>
      <c r="C136" s="70">
        <v>60</v>
      </c>
      <c r="D136" s="49">
        <f t="shared" si="11"/>
        <v>234</v>
      </c>
      <c r="E136" s="70">
        <v>1</v>
      </c>
      <c r="F136" s="50">
        <f t="shared" si="12"/>
        <v>119</v>
      </c>
      <c r="G136" s="49">
        <f t="shared" si="13"/>
        <v>151</v>
      </c>
      <c r="H136" s="51">
        <f t="shared" si="10"/>
        <v>353</v>
      </c>
      <c r="J136" s="36"/>
    </row>
    <row r="137" spans="1:10" ht="15.75">
      <c r="A137" s="29" t="s">
        <v>1423</v>
      </c>
      <c r="B137" s="82" t="s">
        <v>1424</v>
      </c>
      <c r="C137" s="96">
        <v>30</v>
      </c>
      <c r="D137" s="32">
        <f t="shared" si="11"/>
        <v>117</v>
      </c>
      <c r="E137" s="96">
        <v>0.5</v>
      </c>
      <c r="F137" s="34">
        <f t="shared" si="12"/>
        <v>59.5</v>
      </c>
      <c r="G137" s="32">
        <f t="shared" si="13"/>
        <v>75.5</v>
      </c>
      <c r="H137" s="97">
        <f>D137+F137</f>
        <v>176.5</v>
      </c>
      <c r="J137" s="36" t="s">
        <v>1425</v>
      </c>
    </row>
    <row r="138" spans="1:10" ht="15.75">
      <c r="A138" s="37"/>
      <c r="B138" s="72" t="s">
        <v>1426</v>
      </c>
      <c r="C138" s="44">
        <v>54</v>
      </c>
      <c r="D138" s="40">
        <f t="shared" si="11"/>
        <v>210.6</v>
      </c>
      <c r="E138" s="87">
        <v>1</v>
      </c>
      <c r="F138" s="41">
        <f t="shared" si="12"/>
        <v>119</v>
      </c>
      <c r="G138" s="40">
        <f t="shared" si="13"/>
        <v>151</v>
      </c>
      <c r="H138" s="89"/>
      <c r="J138" s="36"/>
    </row>
    <row r="139" spans="1:10" ht="16.5" thickBot="1">
      <c r="A139" s="77"/>
      <c r="B139" s="72" t="s">
        <v>1427</v>
      </c>
      <c r="C139" s="44">
        <v>54</v>
      </c>
      <c r="D139" s="40">
        <f t="shared" si="11"/>
        <v>210.6</v>
      </c>
      <c r="E139" s="87">
        <v>1</v>
      </c>
      <c r="F139" s="41">
        <f t="shared" si="12"/>
        <v>119</v>
      </c>
      <c r="G139" s="40">
        <f t="shared" si="13"/>
        <v>151</v>
      </c>
      <c r="H139" s="119"/>
      <c r="J139" s="52" t="s">
        <v>1428</v>
      </c>
    </row>
    <row r="140" spans="1:10" ht="15.75">
      <c r="A140" s="90" t="s">
        <v>1423</v>
      </c>
      <c r="B140" s="66" t="s">
        <v>1429</v>
      </c>
      <c r="C140" s="64">
        <v>30</v>
      </c>
      <c r="D140" s="40">
        <f t="shared" si="11"/>
        <v>117</v>
      </c>
      <c r="E140" s="64">
        <v>0.5</v>
      </c>
      <c r="F140" s="41">
        <f t="shared" si="12"/>
        <v>59.5</v>
      </c>
      <c r="G140" s="40">
        <f t="shared" si="13"/>
        <v>75.5</v>
      </c>
      <c r="H140" s="42">
        <f aca="true" t="shared" si="14" ref="H140:H150">D140+F140</f>
        <v>176.5</v>
      </c>
      <c r="J140" s="60"/>
    </row>
    <row r="141" spans="1:10" ht="15.75">
      <c r="A141" s="61"/>
      <c r="B141" s="66" t="s">
        <v>1430</v>
      </c>
      <c r="C141" s="64">
        <v>30</v>
      </c>
      <c r="D141" s="40">
        <f t="shared" si="11"/>
        <v>117</v>
      </c>
      <c r="E141" s="64">
        <v>0.5</v>
      </c>
      <c r="F141" s="41">
        <f t="shared" si="12"/>
        <v>59.5</v>
      </c>
      <c r="G141" s="40">
        <f t="shared" si="13"/>
        <v>75.5</v>
      </c>
      <c r="H141" s="42">
        <f t="shared" si="14"/>
        <v>176.5</v>
      </c>
      <c r="J141" s="36"/>
    </row>
    <row r="142" spans="1:10" ht="15.75">
      <c r="A142" s="61"/>
      <c r="B142" s="66" t="s">
        <v>1431</v>
      </c>
      <c r="C142" s="67">
        <v>50</v>
      </c>
      <c r="D142" s="40">
        <f t="shared" si="11"/>
        <v>195</v>
      </c>
      <c r="E142" s="67">
        <v>1</v>
      </c>
      <c r="F142" s="41">
        <f t="shared" si="12"/>
        <v>119</v>
      </c>
      <c r="G142" s="40">
        <f t="shared" si="13"/>
        <v>151</v>
      </c>
      <c r="H142" s="42">
        <f t="shared" si="14"/>
        <v>314</v>
      </c>
      <c r="J142" s="36"/>
    </row>
    <row r="143" spans="1:10" ht="15.75">
      <c r="A143" s="61"/>
      <c r="B143" s="66" t="s">
        <v>1432</v>
      </c>
      <c r="C143" s="67">
        <v>38</v>
      </c>
      <c r="D143" s="40">
        <f t="shared" si="11"/>
        <v>148.2</v>
      </c>
      <c r="E143" s="107">
        <v>0.5</v>
      </c>
      <c r="F143" s="41">
        <f t="shared" si="12"/>
        <v>59.5</v>
      </c>
      <c r="G143" s="40">
        <f t="shared" si="13"/>
        <v>75.5</v>
      </c>
      <c r="H143" s="42">
        <f t="shared" si="14"/>
        <v>207.7</v>
      </c>
      <c r="J143" s="36"/>
    </row>
    <row r="144" spans="1:10" ht="15.75">
      <c r="A144" s="61"/>
      <c r="B144" s="66" t="s">
        <v>1433</v>
      </c>
      <c r="C144" s="67">
        <v>50</v>
      </c>
      <c r="D144" s="40">
        <f t="shared" si="11"/>
        <v>195</v>
      </c>
      <c r="E144" s="67">
        <v>1</v>
      </c>
      <c r="F144" s="41">
        <f t="shared" si="12"/>
        <v>119</v>
      </c>
      <c r="G144" s="40">
        <f t="shared" si="13"/>
        <v>151</v>
      </c>
      <c r="H144" s="42">
        <f t="shared" si="14"/>
        <v>314</v>
      </c>
      <c r="J144" s="36"/>
    </row>
    <row r="145" spans="1:10" ht="15.75">
      <c r="A145" s="61"/>
      <c r="B145" s="66" t="s">
        <v>1434</v>
      </c>
      <c r="C145" s="64">
        <v>30</v>
      </c>
      <c r="D145" s="40">
        <f t="shared" si="11"/>
        <v>117</v>
      </c>
      <c r="E145" s="64">
        <v>0.5</v>
      </c>
      <c r="F145" s="41">
        <f t="shared" si="12"/>
        <v>59.5</v>
      </c>
      <c r="G145" s="40">
        <f t="shared" si="13"/>
        <v>75.5</v>
      </c>
      <c r="H145" s="42">
        <f t="shared" si="14"/>
        <v>176.5</v>
      </c>
      <c r="J145" s="36"/>
    </row>
    <row r="146" spans="1:10" ht="15.75">
      <c r="A146" s="61"/>
      <c r="B146" s="66" t="s">
        <v>1435</v>
      </c>
      <c r="C146" s="67">
        <v>66</v>
      </c>
      <c r="D146" s="40">
        <f t="shared" si="11"/>
        <v>257.4</v>
      </c>
      <c r="E146" s="67">
        <v>1</v>
      </c>
      <c r="F146" s="41">
        <f t="shared" si="12"/>
        <v>119</v>
      </c>
      <c r="G146" s="40">
        <f t="shared" si="13"/>
        <v>151</v>
      </c>
      <c r="H146" s="42">
        <f t="shared" si="14"/>
        <v>376.4</v>
      </c>
      <c r="J146" s="36"/>
    </row>
    <row r="147" spans="1:10" ht="15.75">
      <c r="A147" s="61"/>
      <c r="B147" s="66" t="s">
        <v>1436</v>
      </c>
      <c r="C147" s="64">
        <v>30</v>
      </c>
      <c r="D147" s="40">
        <f t="shared" si="11"/>
        <v>117</v>
      </c>
      <c r="E147" s="64">
        <v>0.5</v>
      </c>
      <c r="F147" s="41">
        <f t="shared" si="12"/>
        <v>59.5</v>
      </c>
      <c r="G147" s="40">
        <f t="shared" si="13"/>
        <v>75.5</v>
      </c>
      <c r="H147" s="42">
        <f t="shared" si="14"/>
        <v>176.5</v>
      </c>
      <c r="J147" s="36"/>
    </row>
    <row r="148" spans="1:10" ht="15.75">
      <c r="A148" s="61"/>
      <c r="B148" s="62" t="s">
        <v>1437</v>
      </c>
      <c r="C148" s="64">
        <v>30</v>
      </c>
      <c r="D148" s="40">
        <f t="shared" si="11"/>
        <v>117</v>
      </c>
      <c r="E148" s="64">
        <v>0.5</v>
      </c>
      <c r="F148" s="41">
        <f t="shared" si="12"/>
        <v>59.5</v>
      </c>
      <c r="G148" s="40">
        <f t="shared" si="13"/>
        <v>75.5</v>
      </c>
      <c r="H148" s="42">
        <f t="shared" si="14"/>
        <v>176.5</v>
      </c>
      <c r="J148" s="36"/>
    </row>
    <row r="149" spans="1:10" ht="15.75">
      <c r="A149" s="61"/>
      <c r="B149" s="62" t="s">
        <v>1438</v>
      </c>
      <c r="C149" s="64">
        <v>30</v>
      </c>
      <c r="D149" s="40">
        <f t="shared" si="11"/>
        <v>117</v>
      </c>
      <c r="E149" s="64">
        <v>0.5</v>
      </c>
      <c r="F149" s="41">
        <f t="shared" si="12"/>
        <v>59.5</v>
      </c>
      <c r="G149" s="40">
        <f t="shared" si="13"/>
        <v>75.5</v>
      </c>
      <c r="H149" s="42">
        <f t="shared" si="14"/>
        <v>176.5</v>
      </c>
      <c r="J149" s="36"/>
    </row>
    <row r="150" spans="1:10" ht="16.5" thickBot="1">
      <c r="A150" s="68"/>
      <c r="B150" s="93" t="s">
        <v>1439</v>
      </c>
      <c r="C150" s="114">
        <v>30</v>
      </c>
      <c r="D150" s="49">
        <f t="shared" si="11"/>
        <v>117</v>
      </c>
      <c r="E150" s="114">
        <v>0.5</v>
      </c>
      <c r="F150" s="50">
        <f t="shared" si="12"/>
        <v>59.5</v>
      </c>
      <c r="G150" s="49">
        <f t="shared" si="13"/>
        <v>75.5</v>
      </c>
      <c r="H150" s="51">
        <f t="shared" si="14"/>
        <v>176.5</v>
      </c>
      <c r="J150" s="36"/>
    </row>
    <row r="151" spans="1:10" ht="15.75">
      <c r="A151" s="29" t="s">
        <v>1440</v>
      </c>
      <c r="B151" s="120" t="s">
        <v>1441</v>
      </c>
      <c r="C151" s="116">
        <v>52</v>
      </c>
      <c r="D151" s="32">
        <f t="shared" si="11"/>
        <v>202.79999999999998</v>
      </c>
      <c r="E151" s="33">
        <v>1</v>
      </c>
      <c r="F151" s="34">
        <f t="shared" si="12"/>
        <v>119</v>
      </c>
      <c r="G151" s="32">
        <f t="shared" si="13"/>
        <v>151</v>
      </c>
      <c r="H151" s="97"/>
      <c r="J151" s="36"/>
    </row>
    <row r="152" spans="1:10" ht="15.75">
      <c r="A152" s="37"/>
      <c r="B152" s="121" t="s">
        <v>1442</v>
      </c>
      <c r="C152" s="39">
        <v>30</v>
      </c>
      <c r="D152" s="40">
        <f t="shared" si="11"/>
        <v>117</v>
      </c>
      <c r="E152" s="39">
        <v>0.5</v>
      </c>
      <c r="F152" s="41">
        <f t="shared" si="12"/>
        <v>59.5</v>
      </c>
      <c r="G152" s="40">
        <f t="shared" si="13"/>
        <v>75.5</v>
      </c>
      <c r="H152" s="42">
        <f>D152+F152</f>
        <v>176.5</v>
      </c>
      <c r="J152" s="36" t="s">
        <v>1443</v>
      </c>
    </row>
    <row r="153" spans="1:10" ht="15.75">
      <c r="A153" s="37"/>
      <c r="B153" s="74" t="s">
        <v>1444</v>
      </c>
      <c r="C153" s="44">
        <v>40</v>
      </c>
      <c r="D153" s="40">
        <f t="shared" si="11"/>
        <v>156</v>
      </c>
      <c r="E153" s="87">
        <v>0.75</v>
      </c>
      <c r="F153" s="41">
        <f t="shared" si="12"/>
        <v>89.25</v>
      </c>
      <c r="G153" s="40">
        <f t="shared" si="13"/>
        <v>113.25</v>
      </c>
      <c r="H153" s="122"/>
      <c r="J153" s="36" t="s">
        <v>1445</v>
      </c>
    </row>
    <row r="154" spans="1:10" ht="15.75">
      <c r="A154" s="37"/>
      <c r="B154" s="72" t="s">
        <v>1446</v>
      </c>
      <c r="C154" s="39">
        <v>30</v>
      </c>
      <c r="D154" s="40">
        <f t="shared" si="11"/>
        <v>117</v>
      </c>
      <c r="E154" s="39">
        <v>0.5</v>
      </c>
      <c r="F154" s="41">
        <f t="shared" si="12"/>
        <v>59.5</v>
      </c>
      <c r="G154" s="40">
        <f t="shared" si="13"/>
        <v>75.5</v>
      </c>
      <c r="H154" s="42">
        <f>D154+F154</f>
        <v>176.5</v>
      </c>
      <c r="J154" s="36" t="s">
        <v>1447</v>
      </c>
    </row>
    <row r="155" spans="1:10" ht="15.75">
      <c r="A155" s="37"/>
      <c r="B155" s="72" t="s">
        <v>1448</v>
      </c>
      <c r="C155" s="39">
        <v>30</v>
      </c>
      <c r="D155" s="40">
        <f t="shared" si="11"/>
        <v>117</v>
      </c>
      <c r="E155" s="39">
        <v>0.5</v>
      </c>
      <c r="F155" s="41">
        <f t="shared" si="12"/>
        <v>59.5</v>
      </c>
      <c r="G155" s="40">
        <f t="shared" si="13"/>
        <v>75.5</v>
      </c>
      <c r="H155" s="42">
        <f>D155+F155</f>
        <v>176.5</v>
      </c>
      <c r="J155" s="36" t="s">
        <v>1449</v>
      </c>
    </row>
    <row r="156" spans="1:10" ht="15.75">
      <c r="A156" s="37"/>
      <c r="B156" s="123" t="s">
        <v>1450</v>
      </c>
      <c r="C156" s="44">
        <v>45</v>
      </c>
      <c r="D156" s="40">
        <f t="shared" si="11"/>
        <v>175.5</v>
      </c>
      <c r="E156" s="87">
        <v>1</v>
      </c>
      <c r="F156" s="41">
        <f t="shared" si="12"/>
        <v>119</v>
      </c>
      <c r="G156" s="40">
        <f t="shared" si="13"/>
        <v>151</v>
      </c>
      <c r="H156" s="124"/>
      <c r="J156" s="36"/>
    </row>
    <row r="157" spans="1:10" ht="15.75">
      <c r="A157" s="37"/>
      <c r="B157" s="72" t="s">
        <v>1451</v>
      </c>
      <c r="C157" s="44">
        <v>35</v>
      </c>
      <c r="D157" s="40">
        <f t="shared" si="11"/>
        <v>136.5</v>
      </c>
      <c r="E157" s="45">
        <v>0.75</v>
      </c>
      <c r="F157" s="41">
        <f t="shared" si="12"/>
        <v>89.25</v>
      </c>
      <c r="G157" s="40">
        <f t="shared" si="13"/>
        <v>113.25</v>
      </c>
      <c r="H157" s="73"/>
      <c r="J157" s="36"/>
    </row>
    <row r="158" spans="1:10" ht="15.75">
      <c r="A158" s="37"/>
      <c r="B158" s="76" t="s">
        <v>1452</v>
      </c>
      <c r="C158" s="39">
        <v>30</v>
      </c>
      <c r="D158" s="40">
        <f t="shared" si="11"/>
        <v>117</v>
      </c>
      <c r="E158" s="39">
        <v>0.5</v>
      </c>
      <c r="F158" s="41">
        <f t="shared" si="12"/>
        <v>59.5</v>
      </c>
      <c r="G158" s="40">
        <f t="shared" si="13"/>
        <v>75.5</v>
      </c>
      <c r="H158" s="42">
        <f>D158+F158</f>
        <v>176.5</v>
      </c>
      <c r="J158" s="36" t="s">
        <v>1453</v>
      </c>
    </row>
    <row r="159" spans="1:10" ht="15.75">
      <c r="A159" s="37"/>
      <c r="B159" s="72" t="s">
        <v>1454</v>
      </c>
      <c r="C159" s="44">
        <v>35</v>
      </c>
      <c r="D159" s="40">
        <f t="shared" si="11"/>
        <v>136.5</v>
      </c>
      <c r="E159" s="87">
        <v>0.75</v>
      </c>
      <c r="F159" s="41">
        <f t="shared" si="12"/>
        <v>89.25</v>
      </c>
      <c r="G159" s="40">
        <f t="shared" si="13"/>
        <v>113.25</v>
      </c>
      <c r="H159" s="73"/>
      <c r="J159" s="36"/>
    </row>
    <row r="160" spans="1:10" ht="15.75">
      <c r="A160" s="37"/>
      <c r="B160" s="76" t="s">
        <v>1455</v>
      </c>
      <c r="C160" s="75">
        <v>60</v>
      </c>
      <c r="D160" s="40">
        <f t="shared" si="11"/>
        <v>234</v>
      </c>
      <c r="E160" s="45">
        <v>1.25</v>
      </c>
      <c r="F160" s="41">
        <f t="shared" si="12"/>
        <v>148.75</v>
      </c>
      <c r="G160" s="40">
        <f t="shared" si="13"/>
        <v>188.75</v>
      </c>
      <c r="H160" s="73"/>
      <c r="J160" s="36"/>
    </row>
    <row r="161" spans="1:10" ht="15.75">
      <c r="A161" s="37"/>
      <c r="B161" s="123" t="s">
        <v>1456</v>
      </c>
      <c r="C161" s="44">
        <v>40</v>
      </c>
      <c r="D161" s="40">
        <f t="shared" si="11"/>
        <v>156</v>
      </c>
      <c r="E161" s="87">
        <v>0.75</v>
      </c>
      <c r="F161" s="41">
        <f t="shared" si="12"/>
        <v>89.25</v>
      </c>
      <c r="G161" s="40">
        <f t="shared" si="13"/>
        <v>113.25</v>
      </c>
      <c r="H161" s="88"/>
      <c r="J161" s="36" t="s">
        <v>1457</v>
      </c>
    </row>
    <row r="162" spans="1:10" ht="15.75">
      <c r="A162" s="37"/>
      <c r="B162" s="72" t="s">
        <v>1458</v>
      </c>
      <c r="C162" s="44">
        <v>60</v>
      </c>
      <c r="D162" s="40">
        <f t="shared" si="11"/>
        <v>234</v>
      </c>
      <c r="E162" s="45">
        <v>1</v>
      </c>
      <c r="F162" s="41">
        <f t="shared" si="12"/>
        <v>119</v>
      </c>
      <c r="G162" s="40">
        <f t="shared" si="13"/>
        <v>151</v>
      </c>
      <c r="H162" s="125"/>
      <c r="J162" s="36"/>
    </row>
    <row r="163" spans="1:10" ht="15.75">
      <c r="A163" s="37"/>
      <c r="B163" s="72" t="s">
        <v>1459</v>
      </c>
      <c r="C163" s="44">
        <v>54</v>
      </c>
      <c r="D163" s="40">
        <f t="shared" si="11"/>
        <v>210.6</v>
      </c>
      <c r="E163" s="45">
        <v>1</v>
      </c>
      <c r="F163" s="41">
        <f t="shared" si="12"/>
        <v>119</v>
      </c>
      <c r="G163" s="40">
        <f t="shared" si="13"/>
        <v>151</v>
      </c>
      <c r="H163" s="126"/>
      <c r="J163" s="36"/>
    </row>
    <row r="164" spans="1:10" ht="15.75">
      <c r="A164" s="37"/>
      <c r="B164" s="72" t="s">
        <v>1460</v>
      </c>
      <c r="C164" s="44">
        <v>35</v>
      </c>
      <c r="D164" s="40">
        <f t="shared" si="11"/>
        <v>136.5</v>
      </c>
      <c r="E164" s="45">
        <v>0.75</v>
      </c>
      <c r="F164" s="41">
        <f t="shared" si="12"/>
        <v>89.25</v>
      </c>
      <c r="G164" s="40">
        <f t="shared" si="13"/>
        <v>113.25</v>
      </c>
      <c r="H164" s="126"/>
      <c r="J164" s="36"/>
    </row>
    <row r="165" spans="1:10" ht="15.75">
      <c r="A165" s="37"/>
      <c r="B165" s="127" t="s">
        <v>1461</v>
      </c>
      <c r="C165" s="44">
        <v>35</v>
      </c>
      <c r="D165" s="40">
        <f t="shared" si="11"/>
        <v>136.5</v>
      </c>
      <c r="E165" s="45">
        <v>0.75</v>
      </c>
      <c r="F165" s="41">
        <f t="shared" si="12"/>
        <v>89.25</v>
      </c>
      <c r="G165" s="40">
        <f t="shared" si="13"/>
        <v>113.25</v>
      </c>
      <c r="H165" s="124"/>
      <c r="I165" s="103"/>
      <c r="J165" s="36"/>
    </row>
    <row r="166" spans="1:10" ht="15.75">
      <c r="A166" s="37"/>
      <c r="B166" s="110" t="s">
        <v>1462</v>
      </c>
      <c r="C166" s="128">
        <v>30</v>
      </c>
      <c r="D166" s="56">
        <f t="shared" si="11"/>
        <v>117</v>
      </c>
      <c r="E166" s="128">
        <v>0.5</v>
      </c>
      <c r="F166" s="58">
        <f t="shared" si="12"/>
        <v>59.5</v>
      </c>
      <c r="G166" s="56">
        <f t="shared" si="13"/>
        <v>75.5</v>
      </c>
      <c r="H166" s="59">
        <f>D166+F166</f>
        <v>176.5</v>
      </c>
      <c r="J166" s="60"/>
    </row>
    <row r="167" spans="1:10" ht="16.5" thickBot="1">
      <c r="A167" s="46"/>
      <c r="B167" s="129" t="s">
        <v>1463</v>
      </c>
      <c r="C167" s="48">
        <v>44</v>
      </c>
      <c r="D167" s="49">
        <f t="shared" si="11"/>
        <v>171.6</v>
      </c>
      <c r="E167" s="130">
        <v>1</v>
      </c>
      <c r="F167" s="50">
        <f t="shared" si="12"/>
        <v>119</v>
      </c>
      <c r="G167" s="49">
        <f t="shared" si="13"/>
        <v>151</v>
      </c>
      <c r="H167" s="131"/>
      <c r="I167" s="132"/>
      <c r="J167" s="52"/>
    </row>
    <row r="168" spans="1:10" ht="15.75">
      <c r="A168" s="29" t="s">
        <v>1440</v>
      </c>
      <c r="B168" s="110" t="s">
        <v>1464</v>
      </c>
      <c r="C168" s="104">
        <v>40</v>
      </c>
      <c r="D168" s="56">
        <f t="shared" si="11"/>
        <v>156</v>
      </c>
      <c r="E168" s="105">
        <v>0.75</v>
      </c>
      <c r="F168" s="58">
        <f t="shared" si="12"/>
        <v>89.25</v>
      </c>
      <c r="G168" s="56">
        <f t="shared" si="13"/>
        <v>113.25</v>
      </c>
      <c r="H168" s="88"/>
      <c r="J168" s="60"/>
    </row>
    <row r="169" spans="1:10" ht="15.75">
      <c r="A169" s="37"/>
      <c r="B169" s="123" t="s">
        <v>1465</v>
      </c>
      <c r="C169" s="44">
        <v>96</v>
      </c>
      <c r="D169" s="40">
        <f t="shared" si="11"/>
        <v>374.4</v>
      </c>
      <c r="E169" s="45">
        <v>1.25</v>
      </c>
      <c r="F169" s="41">
        <f t="shared" si="12"/>
        <v>148.75</v>
      </c>
      <c r="G169" s="40">
        <f t="shared" si="13"/>
        <v>188.75</v>
      </c>
      <c r="H169" s="73"/>
      <c r="J169" s="36"/>
    </row>
    <row r="170" spans="1:10" ht="15.75">
      <c r="A170" s="37"/>
      <c r="B170" s="123" t="s">
        <v>1466</v>
      </c>
      <c r="C170" s="75">
        <v>60</v>
      </c>
      <c r="D170" s="40">
        <f t="shared" si="11"/>
        <v>234</v>
      </c>
      <c r="E170" s="45">
        <v>1.25</v>
      </c>
      <c r="F170" s="41">
        <f t="shared" si="12"/>
        <v>148.75</v>
      </c>
      <c r="G170" s="40">
        <f t="shared" si="13"/>
        <v>188.75</v>
      </c>
      <c r="H170" s="133"/>
      <c r="J170" s="36" t="s">
        <v>1467</v>
      </c>
    </row>
    <row r="171" spans="1:10" ht="15.75">
      <c r="A171" s="37"/>
      <c r="B171" s="123" t="s">
        <v>1419</v>
      </c>
      <c r="C171" s="39">
        <v>30</v>
      </c>
      <c r="D171" s="40">
        <f t="shared" si="11"/>
        <v>117</v>
      </c>
      <c r="E171" s="39">
        <v>0.5</v>
      </c>
      <c r="F171" s="41">
        <f t="shared" si="12"/>
        <v>59.5</v>
      </c>
      <c r="G171" s="40">
        <f t="shared" si="13"/>
        <v>75.5</v>
      </c>
      <c r="H171" s="42">
        <f>D171+F171</f>
        <v>176.5</v>
      </c>
      <c r="J171" s="36"/>
    </row>
    <row r="172" spans="1:10" ht="15.75">
      <c r="A172" s="37"/>
      <c r="B172" s="123" t="s">
        <v>1468</v>
      </c>
      <c r="C172" s="39">
        <v>30</v>
      </c>
      <c r="D172" s="40">
        <f t="shared" si="11"/>
        <v>117</v>
      </c>
      <c r="E172" s="39">
        <v>0.5</v>
      </c>
      <c r="F172" s="41">
        <f t="shared" si="12"/>
        <v>59.5</v>
      </c>
      <c r="G172" s="40">
        <f t="shared" si="13"/>
        <v>75.5</v>
      </c>
      <c r="H172" s="42">
        <f>D172+F172</f>
        <v>176.5</v>
      </c>
      <c r="J172" s="36"/>
    </row>
    <row r="173" spans="1:10" ht="15.75">
      <c r="A173" s="37"/>
      <c r="B173" s="72" t="s">
        <v>1469</v>
      </c>
      <c r="C173" s="39">
        <v>30</v>
      </c>
      <c r="D173" s="40">
        <f t="shared" si="11"/>
        <v>117</v>
      </c>
      <c r="E173" s="39">
        <v>0.5</v>
      </c>
      <c r="F173" s="41">
        <f t="shared" si="12"/>
        <v>59.5</v>
      </c>
      <c r="G173" s="40">
        <f t="shared" si="13"/>
        <v>75.5</v>
      </c>
      <c r="H173" s="42">
        <f>D173+F173</f>
        <v>176.5</v>
      </c>
      <c r="J173" s="36"/>
    </row>
    <row r="174" spans="1:10" ht="15.75">
      <c r="A174" s="37"/>
      <c r="B174" s="123" t="s">
        <v>1470</v>
      </c>
      <c r="C174" s="75">
        <v>46</v>
      </c>
      <c r="D174" s="40">
        <f t="shared" si="11"/>
        <v>179.4</v>
      </c>
      <c r="E174" s="45">
        <v>0.75</v>
      </c>
      <c r="F174" s="41">
        <f t="shared" si="12"/>
        <v>89.25</v>
      </c>
      <c r="G174" s="40">
        <f t="shared" si="13"/>
        <v>113.25</v>
      </c>
      <c r="H174" s="133"/>
      <c r="J174" s="36"/>
    </row>
    <row r="175" spans="1:10" ht="15.75">
      <c r="A175" s="37"/>
      <c r="B175" s="123" t="s">
        <v>1471</v>
      </c>
      <c r="C175" s="75">
        <v>45</v>
      </c>
      <c r="D175" s="40">
        <f t="shared" si="11"/>
        <v>175.5</v>
      </c>
      <c r="E175" s="45">
        <v>0.75</v>
      </c>
      <c r="F175" s="41">
        <f t="shared" si="12"/>
        <v>89.25</v>
      </c>
      <c r="G175" s="40">
        <f t="shared" si="13"/>
        <v>113.25</v>
      </c>
      <c r="H175" s="133"/>
      <c r="J175" s="36"/>
    </row>
    <row r="176" spans="1:10" ht="15.75">
      <c r="A176" s="37"/>
      <c r="B176" s="72" t="s">
        <v>1472</v>
      </c>
      <c r="C176" s="44">
        <v>70</v>
      </c>
      <c r="D176" s="40">
        <f t="shared" si="11"/>
        <v>273</v>
      </c>
      <c r="E176" s="45">
        <v>1</v>
      </c>
      <c r="F176" s="41">
        <f t="shared" si="12"/>
        <v>119</v>
      </c>
      <c r="G176" s="40">
        <f t="shared" si="13"/>
        <v>151</v>
      </c>
      <c r="H176" s="73"/>
      <c r="J176" s="36"/>
    </row>
    <row r="177" spans="1:10" ht="15.75">
      <c r="A177" s="37"/>
      <c r="B177" s="72" t="s">
        <v>1473</v>
      </c>
      <c r="C177" s="44">
        <v>76</v>
      </c>
      <c r="D177" s="40">
        <f t="shared" si="11"/>
        <v>296.4</v>
      </c>
      <c r="E177" s="45">
        <v>1</v>
      </c>
      <c r="F177" s="41">
        <f t="shared" si="12"/>
        <v>119</v>
      </c>
      <c r="G177" s="40">
        <f t="shared" si="13"/>
        <v>151</v>
      </c>
      <c r="H177" s="89"/>
      <c r="J177" s="36"/>
    </row>
    <row r="178" spans="1:10" ht="16.5" thickBot="1">
      <c r="A178" s="46"/>
      <c r="B178" s="72" t="s">
        <v>1474</v>
      </c>
      <c r="C178" s="134">
        <v>30</v>
      </c>
      <c r="D178" s="40">
        <f t="shared" si="11"/>
        <v>117</v>
      </c>
      <c r="E178" s="135">
        <v>0.5</v>
      </c>
      <c r="F178" s="41">
        <f t="shared" si="12"/>
        <v>59.5</v>
      </c>
      <c r="G178" s="40">
        <f t="shared" si="13"/>
        <v>75.5</v>
      </c>
      <c r="H178" s="42">
        <f>F178+D178</f>
        <v>176.5</v>
      </c>
      <c r="J178" s="52"/>
    </row>
    <row r="179" spans="1:10" ht="15.75">
      <c r="A179" s="53" t="s">
        <v>1440</v>
      </c>
      <c r="B179" s="62" t="s">
        <v>1475</v>
      </c>
      <c r="C179" s="63">
        <v>104</v>
      </c>
      <c r="D179" s="40">
        <f t="shared" si="11"/>
        <v>405.59999999999997</v>
      </c>
      <c r="E179" s="65">
        <v>1.5</v>
      </c>
      <c r="F179" s="41">
        <f t="shared" si="12"/>
        <v>178.5</v>
      </c>
      <c r="G179" s="40">
        <f t="shared" si="13"/>
        <v>226.5</v>
      </c>
      <c r="H179" s="42">
        <f aca="true" t="shared" si="15" ref="H179:H197">F179+D179</f>
        <v>584.0999999999999</v>
      </c>
      <c r="J179" s="60"/>
    </row>
    <row r="180" spans="1:10" ht="15.75">
      <c r="A180" s="61"/>
      <c r="B180" s="62" t="s">
        <v>1476</v>
      </c>
      <c r="C180" s="63">
        <v>50</v>
      </c>
      <c r="D180" s="40">
        <f t="shared" si="11"/>
        <v>195</v>
      </c>
      <c r="E180" s="63">
        <v>1</v>
      </c>
      <c r="F180" s="41">
        <f t="shared" si="12"/>
        <v>119</v>
      </c>
      <c r="G180" s="40">
        <f t="shared" si="13"/>
        <v>151</v>
      </c>
      <c r="H180" s="42">
        <f t="shared" si="15"/>
        <v>314</v>
      </c>
      <c r="J180" s="36"/>
    </row>
    <row r="181" spans="1:10" ht="15.75">
      <c r="A181" s="61"/>
      <c r="B181" s="62" t="s">
        <v>1477</v>
      </c>
      <c r="C181" s="63">
        <v>41</v>
      </c>
      <c r="D181" s="40">
        <f t="shared" si="11"/>
        <v>159.9</v>
      </c>
      <c r="E181" s="65">
        <v>0.75</v>
      </c>
      <c r="F181" s="41">
        <f t="shared" si="12"/>
        <v>89.25</v>
      </c>
      <c r="G181" s="40">
        <f t="shared" si="13"/>
        <v>113.25</v>
      </c>
      <c r="H181" s="42">
        <f t="shared" si="15"/>
        <v>249.15</v>
      </c>
      <c r="J181" s="36"/>
    </row>
    <row r="182" spans="1:10" ht="15.75">
      <c r="A182" s="61"/>
      <c r="B182" s="62" t="s">
        <v>1478</v>
      </c>
      <c r="C182" s="63">
        <v>40</v>
      </c>
      <c r="D182" s="40">
        <f t="shared" si="11"/>
        <v>156</v>
      </c>
      <c r="E182" s="65">
        <v>0.75</v>
      </c>
      <c r="F182" s="41">
        <f t="shared" si="12"/>
        <v>89.25</v>
      </c>
      <c r="G182" s="40">
        <f t="shared" si="13"/>
        <v>113.25</v>
      </c>
      <c r="H182" s="42">
        <f t="shared" si="15"/>
        <v>245.25</v>
      </c>
      <c r="J182" s="36"/>
    </row>
    <row r="183" spans="1:10" ht="15.75">
      <c r="A183" s="61"/>
      <c r="B183" s="62" t="s">
        <v>1479</v>
      </c>
      <c r="C183" s="63">
        <v>40</v>
      </c>
      <c r="D183" s="40">
        <f t="shared" si="11"/>
        <v>156</v>
      </c>
      <c r="E183" s="65">
        <v>0.75</v>
      </c>
      <c r="F183" s="41">
        <f t="shared" si="12"/>
        <v>89.25</v>
      </c>
      <c r="G183" s="40">
        <f t="shared" si="13"/>
        <v>113.25</v>
      </c>
      <c r="H183" s="42">
        <f t="shared" si="15"/>
        <v>245.25</v>
      </c>
      <c r="J183" s="36"/>
    </row>
    <row r="184" spans="1:10" ht="15.75">
      <c r="A184" s="61"/>
      <c r="B184" s="136" t="s">
        <v>1480</v>
      </c>
      <c r="C184" s="67">
        <v>40</v>
      </c>
      <c r="D184" s="40">
        <f t="shared" si="11"/>
        <v>156</v>
      </c>
      <c r="E184" s="67">
        <v>0.75</v>
      </c>
      <c r="F184" s="41">
        <f t="shared" si="12"/>
        <v>89.25</v>
      </c>
      <c r="G184" s="40">
        <f t="shared" si="13"/>
        <v>113.25</v>
      </c>
      <c r="H184" s="42">
        <f t="shared" si="15"/>
        <v>245.25</v>
      </c>
      <c r="J184" s="36"/>
    </row>
    <row r="185" spans="1:10" ht="15.75">
      <c r="A185" s="61"/>
      <c r="B185" s="66" t="s">
        <v>1481</v>
      </c>
      <c r="C185" s="67">
        <v>60</v>
      </c>
      <c r="D185" s="40">
        <f t="shared" si="11"/>
        <v>234</v>
      </c>
      <c r="E185" s="63">
        <v>1</v>
      </c>
      <c r="F185" s="41">
        <f t="shared" si="12"/>
        <v>119</v>
      </c>
      <c r="G185" s="40">
        <f t="shared" si="13"/>
        <v>151</v>
      </c>
      <c r="H185" s="42">
        <f t="shared" si="15"/>
        <v>353</v>
      </c>
      <c r="J185" s="36"/>
    </row>
    <row r="186" spans="1:10" ht="15.75">
      <c r="A186" s="61"/>
      <c r="B186" s="66" t="s">
        <v>1482</v>
      </c>
      <c r="C186" s="67">
        <v>40</v>
      </c>
      <c r="D186" s="40">
        <f t="shared" si="11"/>
        <v>156</v>
      </c>
      <c r="E186" s="65">
        <v>0.75</v>
      </c>
      <c r="F186" s="41">
        <f t="shared" si="12"/>
        <v>89.25</v>
      </c>
      <c r="G186" s="40">
        <f t="shared" si="13"/>
        <v>113.25</v>
      </c>
      <c r="H186" s="42">
        <f t="shared" si="15"/>
        <v>245.25</v>
      </c>
      <c r="J186" s="36"/>
    </row>
    <row r="187" spans="1:10" ht="15.75">
      <c r="A187" s="61"/>
      <c r="B187" s="66" t="s">
        <v>1483</v>
      </c>
      <c r="C187" s="67">
        <v>40</v>
      </c>
      <c r="D187" s="40">
        <f t="shared" si="11"/>
        <v>156</v>
      </c>
      <c r="E187" s="65">
        <v>0.75</v>
      </c>
      <c r="F187" s="41">
        <f t="shared" si="12"/>
        <v>89.25</v>
      </c>
      <c r="G187" s="40">
        <f t="shared" si="13"/>
        <v>113.25</v>
      </c>
      <c r="H187" s="42">
        <f t="shared" si="15"/>
        <v>245.25</v>
      </c>
      <c r="J187" s="36"/>
    </row>
    <row r="188" spans="1:10" ht="15.75">
      <c r="A188" s="61"/>
      <c r="B188" s="62" t="s">
        <v>1484</v>
      </c>
      <c r="C188" s="63">
        <v>80</v>
      </c>
      <c r="D188" s="40">
        <f t="shared" si="11"/>
        <v>312</v>
      </c>
      <c r="E188" s="65">
        <v>1.5</v>
      </c>
      <c r="F188" s="41">
        <f t="shared" si="12"/>
        <v>178.5</v>
      </c>
      <c r="G188" s="40">
        <f t="shared" si="13"/>
        <v>226.5</v>
      </c>
      <c r="H188" s="42">
        <f t="shared" si="15"/>
        <v>490.5</v>
      </c>
      <c r="J188" s="36"/>
    </row>
    <row r="189" spans="1:10" ht="15.75">
      <c r="A189" s="61"/>
      <c r="B189" s="62" t="s">
        <v>1464</v>
      </c>
      <c r="C189" s="63">
        <v>40</v>
      </c>
      <c r="D189" s="40">
        <f t="shared" si="11"/>
        <v>156</v>
      </c>
      <c r="E189" s="65">
        <v>0.75</v>
      </c>
      <c r="F189" s="41">
        <f t="shared" si="12"/>
        <v>89.25</v>
      </c>
      <c r="G189" s="40">
        <f t="shared" si="13"/>
        <v>113.25</v>
      </c>
      <c r="H189" s="42">
        <f t="shared" si="15"/>
        <v>245.25</v>
      </c>
      <c r="J189" s="36"/>
    </row>
    <row r="190" spans="1:10" ht="15.75">
      <c r="A190" s="61"/>
      <c r="B190" s="66" t="s">
        <v>1485</v>
      </c>
      <c r="C190" s="67">
        <v>60</v>
      </c>
      <c r="D190" s="40">
        <f t="shared" si="11"/>
        <v>234</v>
      </c>
      <c r="E190" s="63">
        <v>1</v>
      </c>
      <c r="F190" s="41">
        <f t="shared" si="12"/>
        <v>119</v>
      </c>
      <c r="G190" s="40">
        <f t="shared" si="13"/>
        <v>151</v>
      </c>
      <c r="H190" s="42">
        <f t="shared" si="15"/>
        <v>353</v>
      </c>
      <c r="J190" s="36"/>
    </row>
    <row r="191" spans="1:10" ht="15.75">
      <c r="A191" s="61"/>
      <c r="B191" s="66" t="s">
        <v>1486</v>
      </c>
      <c r="C191" s="67">
        <v>44</v>
      </c>
      <c r="D191" s="40">
        <f t="shared" si="11"/>
        <v>171.6</v>
      </c>
      <c r="E191" s="63">
        <v>0.75</v>
      </c>
      <c r="F191" s="41">
        <f t="shared" si="12"/>
        <v>89.25</v>
      </c>
      <c r="G191" s="40">
        <f t="shared" si="13"/>
        <v>113.25</v>
      </c>
      <c r="H191" s="42">
        <f t="shared" si="15"/>
        <v>260.85</v>
      </c>
      <c r="J191" s="36"/>
    </row>
    <row r="192" spans="1:10" ht="15.75">
      <c r="A192" s="61"/>
      <c r="B192" s="66" t="s">
        <v>1487</v>
      </c>
      <c r="C192" s="67">
        <v>63</v>
      </c>
      <c r="D192" s="40">
        <f t="shared" si="11"/>
        <v>245.7</v>
      </c>
      <c r="E192" s="65">
        <v>1</v>
      </c>
      <c r="F192" s="41">
        <f t="shared" si="12"/>
        <v>119</v>
      </c>
      <c r="G192" s="40">
        <f t="shared" si="13"/>
        <v>151</v>
      </c>
      <c r="H192" s="42">
        <f t="shared" si="15"/>
        <v>364.7</v>
      </c>
      <c r="J192" s="36"/>
    </row>
    <row r="193" spans="1:10" ht="15.75">
      <c r="A193" s="61"/>
      <c r="B193" s="62" t="s">
        <v>1488</v>
      </c>
      <c r="C193" s="67">
        <v>63</v>
      </c>
      <c r="D193" s="40">
        <f t="shared" si="11"/>
        <v>245.7</v>
      </c>
      <c r="E193" s="107">
        <v>1</v>
      </c>
      <c r="F193" s="41">
        <f t="shared" si="12"/>
        <v>119</v>
      </c>
      <c r="G193" s="40">
        <f t="shared" si="13"/>
        <v>151</v>
      </c>
      <c r="H193" s="42">
        <f t="shared" si="15"/>
        <v>364.7</v>
      </c>
      <c r="J193" s="36"/>
    </row>
    <row r="194" spans="1:10" ht="15.75">
      <c r="A194" s="61"/>
      <c r="B194" s="66" t="s">
        <v>1489</v>
      </c>
      <c r="C194" s="63">
        <v>88</v>
      </c>
      <c r="D194" s="40">
        <f t="shared" si="11"/>
        <v>343.2</v>
      </c>
      <c r="E194" s="63">
        <v>1.5</v>
      </c>
      <c r="F194" s="41">
        <f t="shared" si="12"/>
        <v>178.5</v>
      </c>
      <c r="G194" s="40">
        <f t="shared" si="13"/>
        <v>226.5</v>
      </c>
      <c r="H194" s="42">
        <f t="shared" si="15"/>
        <v>521.7</v>
      </c>
      <c r="J194" s="36"/>
    </row>
    <row r="195" spans="1:10" ht="15.75">
      <c r="A195" s="61"/>
      <c r="B195" s="66" t="s">
        <v>1490</v>
      </c>
      <c r="C195" s="67">
        <v>57</v>
      </c>
      <c r="D195" s="40">
        <f t="shared" si="11"/>
        <v>222.29999999999998</v>
      </c>
      <c r="E195" s="63">
        <v>1</v>
      </c>
      <c r="F195" s="41">
        <f t="shared" si="12"/>
        <v>119</v>
      </c>
      <c r="G195" s="40">
        <f t="shared" si="13"/>
        <v>151</v>
      </c>
      <c r="H195" s="42">
        <f t="shared" si="15"/>
        <v>341.29999999999995</v>
      </c>
      <c r="J195" s="36"/>
    </row>
    <row r="196" spans="1:10" ht="15.75">
      <c r="A196" s="61"/>
      <c r="B196" s="62" t="s">
        <v>1491</v>
      </c>
      <c r="C196" s="63">
        <v>40</v>
      </c>
      <c r="D196" s="40">
        <f t="shared" si="11"/>
        <v>156</v>
      </c>
      <c r="E196" s="65">
        <v>0.75</v>
      </c>
      <c r="F196" s="41">
        <f t="shared" si="12"/>
        <v>89.25</v>
      </c>
      <c r="G196" s="40">
        <f t="shared" si="13"/>
        <v>113.25</v>
      </c>
      <c r="H196" s="42">
        <f t="shared" si="15"/>
        <v>245.25</v>
      </c>
      <c r="J196" s="36"/>
    </row>
    <row r="197" spans="1:10" ht="16.5" thickBot="1">
      <c r="A197" s="68"/>
      <c r="B197" s="93" t="s">
        <v>1492</v>
      </c>
      <c r="C197" s="70">
        <v>48</v>
      </c>
      <c r="D197" s="49">
        <f t="shared" si="11"/>
        <v>187.2</v>
      </c>
      <c r="E197" s="70">
        <v>0.75</v>
      </c>
      <c r="F197" s="50">
        <f t="shared" si="12"/>
        <v>89.25</v>
      </c>
      <c r="G197" s="49">
        <f t="shared" si="13"/>
        <v>113.25</v>
      </c>
      <c r="H197" s="51">
        <f t="shared" si="15"/>
        <v>276.45</v>
      </c>
      <c r="J197" s="36"/>
    </row>
    <row r="198" spans="1:10" ht="15.75">
      <c r="A198" s="29" t="s">
        <v>1493</v>
      </c>
      <c r="B198" s="137" t="s">
        <v>1494</v>
      </c>
      <c r="C198" s="31">
        <v>62</v>
      </c>
      <c r="D198" s="32">
        <f aca="true" t="shared" si="16" ref="D198:D261">C198*$H$279</f>
        <v>241.79999999999998</v>
      </c>
      <c r="E198" s="138">
        <v>1</v>
      </c>
      <c r="F198" s="34">
        <f aca="true" t="shared" si="17" ref="F198:F261">E198*$H$277</f>
        <v>119</v>
      </c>
      <c r="G198" s="32">
        <f aca="true" t="shared" si="18" ref="G198:G261">E198*$H$278</f>
        <v>151</v>
      </c>
      <c r="H198" s="139"/>
      <c r="J198" s="36"/>
    </row>
    <row r="199" spans="1:10" ht="15.75">
      <c r="A199" s="37"/>
      <c r="B199" s="76" t="s">
        <v>1495</v>
      </c>
      <c r="C199" s="44">
        <v>34</v>
      </c>
      <c r="D199" s="40">
        <f t="shared" si="16"/>
        <v>132.6</v>
      </c>
      <c r="E199" s="87">
        <v>0.75</v>
      </c>
      <c r="F199" s="41">
        <f t="shared" si="17"/>
        <v>89.25</v>
      </c>
      <c r="G199" s="40">
        <f t="shared" si="18"/>
        <v>113.25</v>
      </c>
      <c r="H199" s="73"/>
      <c r="J199" s="36"/>
    </row>
    <row r="200" spans="1:10" ht="15.75">
      <c r="A200" s="37"/>
      <c r="B200" s="76" t="s">
        <v>1496</v>
      </c>
      <c r="C200" s="39">
        <v>30</v>
      </c>
      <c r="D200" s="40">
        <f t="shared" si="16"/>
        <v>117</v>
      </c>
      <c r="E200" s="39">
        <v>0.5</v>
      </c>
      <c r="F200" s="41">
        <f t="shared" si="17"/>
        <v>59.5</v>
      </c>
      <c r="G200" s="40">
        <f t="shared" si="18"/>
        <v>75.5</v>
      </c>
      <c r="H200" s="42">
        <f>D200+F200</f>
        <v>176.5</v>
      </c>
      <c r="J200" s="36"/>
    </row>
    <row r="201" spans="1:10" ht="15.75">
      <c r="A201" s="37"/>
      <c r="B201" s="76" t="s">
        <v>1497</v>
      </c>
      <c r="C201" s="44">
        <v>38</v>
      </c>
      <c r="D201" s="40">
        <f t="shared" si="16"/>
        <v>148.2</v>
      </c>
      <c r="E201" s="140">
        <v>0.75</v>
      </c>
      <c r="F201" s="41">
        <f t="shared" si="17"/>
        <v>89.25</v>
      </c>
      <c r="G201" s="40">
        <f t="shared" si="18"/>
        <v>113.25</v>
      </c>
      <c r="H201" s="141"/>
      <c r="J201" s="36" t="s">
        <v>1498</v>
      </c>
    </row>
    <row r="202" spans="1:10" ht="15.75">
      <c r="A202" s="37"/>
      <c r="B202" s="76" t="s">
        <v>1499</v>
      </c>
      <c r="C202" s="44">
        <v>62</v>
      </c>
      <c r="D202" s="40">
        <f t="shared" si="16"/>
        <v>241.79999999999998</v>
      </c>
      <c r="E202" s="87">
        <v>1</v>
      </c>
      <c r="F202" s="41">
        <f t="shared" si="17"/>
        <v>119</v>
      </c>
      <c r="G202" s="40">
        <f t="shared" si="18"/>
        <v>151</v>
      </c>
      <c r="H202" s="117"/>
      <c r="J202" s="36"/>
    </row>
    <row r="203" spans="1:10" ht="15.75">
      <c r="A203" s="37"/>
      <c r="B203" s="76" t="s">
        <v>1500</v>
      </c>
      <c r="C203" s="39">
        <v>30</v>
      </c>
      <c r="D203" s="40">
        <f t="shared" si="16"/>
        <v>117</v>
      </c>
      <c r="E203" s="39">
        <v>0.5</v>
      </c>
      <c r="F203" s="41">
        <f t="shared" si="17"/>
        <v>59.5</v>
      </c>
      <c r="G203" s="40">
        <f t="shared" si="18"/>
        <v>75.5</v>
      </c>
      <c r="H203" s="42">
        <f>D203+F203</f>
        <v>176.5</v>
      </c>
      <c r="J203" s="36"/>
    </row>
    <row r="204" spans="1:10" ht="15.75">
      <c r="A204" s="37"/>
      <c r="B204" s="72" t="s">
        <v>1501</v>
      </c>
      <c r="C204" s="44">
        <v>64</v>
      </c>
      <c r="D204" s="40">
        <f t="shared" si="16"/>
        <v>249.6</v>
      </c>
      <c r="E204" s="87">
        <v>0.75</v>
      </c>
      <c r="F204" s="41">
        <f t="shared" si="17"/>
        <v>89.25</v>
      </c>
      <c r="G204" s="40">
        <f t="shared" si="18"/>
        <v>113.25</v>
      </c>
      <c r="H204" s="73"/>
      <c r="J204" s="36"/>
    </row>
    <row r="205" spans="1:10" ht="15.75">
      <c r="A205" s="37"/>
      <c r="B205" s="76" t="s">
        <v>1502</v>
      </c>
      <c r="C205" s="44">
        <v>68</v>
      </c>
      <c r="D205" s="40">
        <f t="shared" si="16"/>
        <v>265.2</v>
      </c>
      <c r="E205" s="87">
        <v>1</v>
      </c>
      <c r="F205" s="41">
        <f t="shared" si="17"/>
        <v>119</v>
      </c>
      <c r="G205" s="40">
        <f t="shared" si="18"/>
        <v>151</v>
      </c>
      <c r="H205" s="73"/>
      <c r="J205" s="36"/>
    </row>
    <row r="206" spans="1:10" ht="15.75">
      <c r="A206" s="37"/>
      <c r="B206" s="76" t="s">
        <v>1503</v>
      </c>
      <c r="C206" s="44">
        <v>66</v>
      </c>
      <c r="D206" s="40">
        <f t="shared" si="16"/>
        <v>257.4</v>
      </c>
      <c r="E206" s="87">
        <v>1</v>
      </c>
      <c r="F206" s="41">
        <f t="shared" si="17"/>
        <v>119</v>
      </c>
      <c r="G206" s="40">
        <f t="shared" si="18"/>
        <v>151</v>
      </c>
      <c r="H206" s="73"/>
      <c r="J206" s="36"/>
    </row>
    <row r="207" spans="1:10" ht="15.75">
      <c r="A207" s="37"/>
      <c r="B207" s="76" t="s">
        <v>1504</v>
      </c>
      <c r="C207" s="75">
        <v>42</v>
      </c>
      <c r="D207" s="40">
        <f t="shared" si="16"/>
        <v>163.79999999999998</v>
      </c>
      <c r="E207" s="45">
        <v>0.75</v>
      </c>
      <c r="F207" s="41">
        <f t="shared" si="17"/>
        <v>89.25</v>
      </c>
      <c r="G207" s="40">
        <f t="shared" si="18"/>
        <v>113.25</v>
      </c>
      <c r="H207" s="73"/>
      <c r="J207" s="36"/>
    </row>
    <row r="208" spans="1:10" ht="15.75">
      <c r="A208" s="37"/>
      <c r="B208" s="76" t="s">
        <v>1505</v>
      </c>
      <c r="C208" s="75">
        <v>66</v>
      </c>
      <c r="D208" s="40">
        <f t="shared" si="16"/>
        <v>257.4</v>
      </c>
      <c r="E208" s="45">
        <v>0.75</v>
      </c>
      <c r="F208" s="41">
        <f t="shared" si="17"/>
        <v>89.25</v>
      </c>
      <c r="G208" s="40">
        <f t="shared" si="18"/>
        <v>113.25</v>
      </c>
      <c r="H208" s="73"/>
      <c r="J208" s="36"/>
    </row>
    <row r="209" spans="1:10" ht="15.75">
      <c r="A209" s="37"/>
      <c r="B209" s="76" t="s">
        <v>1506</v>
      </c>
      <c r="C209" s="39">
        <v>30</v>
      </c>
      <c r="D209" s="40">
        <f t="shared" si="16"/>
        <v>117</v>
      </c>
      <c r="E209" s="39">
        <v>0.5</v>
      </c>
      <c r="F209" s="41">
        <f t="shared" si="17"/>
        <v>59.5</v>
      </c>
      <c r="G209" s="40">
        <f t="shared" si="18"/>
        <v>75.5</v>
      </c>
      <c r="H209" s="42">
        <f>D209+F209</f>
        <v>176.5</v>
      </c>
      <c r="J209" s="36" t="s">
        <v>1507</v>
      </c>
    </row>
    <row r="210" spans="1:10" ht="15.75">
      <c r="A210" s="37"/>
      <c r="B210" s="76" t="s">
        <v>1508</v>
      </c>
      <c r="C210" s="44">
        <v>40</v>
      </c>
      <c r="D210" s="40">
        <f t="shared" si="16"/>
        <v>156</v>
      </c>
      <c r="E210" s="45">
        <v>0.75</v>
      </c>
      <c r="F210" s="41">
        <f t="shared" si="17"/>
        <v>89.25</v>
      </c>
      <c r="G210" s="40">
        <f t="shared" si="18"/>
        <v>113.25</v>
      </c>
      <c r="H210" s="73"/>
      <c r="J210" s="36"/>
    </row>
    <row r="211" spans="1:10" ht="15.75">
      <c r="A211" s="37"/>
      <c r="B211" s="76" t="s">
        <v>1509</v>
      </c>
      <c r="C211" s="39">
        <v>30</v>
      </c>
      <c r="D211" s="40">
        <f t="shared" si="16"/>
        <v>117</v>
      </c>
      <c r="E211" s="39">
        <v>0.5</v>
      </c>
      <c r="F211" s="41">
        <f t="shared" si="17"/>
        <v>59.5</v>
      </c>
      <c r="G211" s="40">
        <f t="shared" si="18"/>
        <v>75.5</v>
      </c>
      <c r="H211" s="42">
        <f>D211+F211</f>
        <v>176.5</v>
      </c>
      <c r="J211" s="36"/>
    </row>
    <row r="212" spans="1:10" ht="15.75">
      <c r="A212" s="37"/>
      <c r="B212" s="76" t="s">
        <v>1510</v>
      </c>
      <c r="C212" s="39">
        <v>30</v>
      </c>
      <c r="D212" s="40">
        <f t="shared" si="16"/>
        <v>117</v>
      </c>
      <c r="E212" s="39">
        <v>0.5</v>
      </c>
      <c r="F212" s="41">
        <f t="shared" si="17"/>
        <v>59.5</v>
      </c>
      <c r="G212" s="40">
        <f t="shared" si="18"/>
        <v>75.5</v>
      </c>
      <c r="H212" s="118">
        <f>D212+F212</f>
        <v>176.5</v>
      </c>
      <c r="J212" s="36"/>
    </row>
    <row r="213" spans="1:10" ht="16.5" thickBot="1">
      <c r="A213" s="77"/>
      <c r="B213" s="72" t="s">
        <v>1511</v>
      </c>
      <c r="C213" s="44">
        <v>34</v>
      </c>
      <c r="D213" s="40">
        <f t="shared" si="16"/>
        <v>132.6</v>
      </c>
      <c r="E213" s="45">
        <v>0.5</v>
      </c>
      <c r="F213" s="41">
        <f t="shared" si="17"/>
        <v>59.5</v>
      </c>
      <c r="G213" s="40">
        <f t="shared" si="18"/>
        <v>75.5</v>
      </c>
      <c r="H213" s="118"/>
      <c r="J213" s="52"/>
    </row>
    <row r="214" spans="1:10" ht="15.75">
      <c r="A214" s="90" t="s">
        <v>1493</v>
      </c>
      <c r="B214" s="62" t="s">
        <v>1495</v>
      </c>
      <c r="C214" s="63">
        <v>42</v>
      </c>
      <c r="D214" s="40">
        <f t="shared" si="16"/>
        <v>163.79999999999998</v>
      </c>
      <c r="E214" s="65">
        <v>1</v>
      </c>
      <c r="F214" s="41">
        <f t="shared" si="17"/>
        <v>119</v>
      </c>
      <c r="G214" s="40">
        <f t="shared" si="18"/>
        <v>151</v>
      </c>
      <c r="H214" s="118">
        <f aca="true" t="shared" si="19" ref="H214:H230">D214+F214</f>
        <v>282.79999999999995</v>
      </c>
      <c r="J214" s="60"/>
    </row>
    <row r="215" spans="1:10" ht="15.75">
      <c r="A215" s="61"/>
      <c r="B215" s="62" t="s">
        <v>1496</v>
      </c>
      <c r="C215" s="64">
        <v>30</v>
      </c>
      <c r="D215" s="40">
        <f t="shared" si="16"/>
        <v>117</v>
      </c>
      <c r="E215" s="64">
        <v>0.5</v>
      </c>
      <c r="F215" s="41">
        <f t="shared" si="17"/>
        <v>59.5</v>
      </c>
      <c r="G215" s="40">
        <f t="shared" si="18"/>
        <v>75.5</v>
      </c>
      <c r="H215" s="118">
        <f t="shared" si="19"/>
        <v>176.5</v>
      </c>
      <c r="J215" s="36"/>
    </row>
    <row r="216" spans="1:10" ht="15.75">
      <c r="A216" s="61"/>
      <c r="B216" s="62" t="s">
        <v>1494</v>
      </c>
      <c r="C216" s="67">
        <v>62</v>
      </c>
      <c r="D216" s="40">
        <f t="shared" si="16"/>
        <v>241.79999999999998</v>
      </c>
      <c r="E216" s="107">
        <v>1</v>
      </c>
      <c r="F216" s="41">
        <f t="shared" si="17"/>
        <v>119</v>
      </c>
      <c r="G216" s="40">
        <f t="shared" si="18"/>
        <v>151</v>
      </c>
      <c r="H216" s="118">
        <f t="shared" si="19"/>
        <v>360.79999999999995</v>
      </c>
      <c r="J216" s="36"/>
    </row>
    <row r="217" spans="1:10" ht="15.75">
      <c r="A217" s="61"/>
      <c r="B217" s="66" t="s">
        <v>1512</v>
      </c>
      <c r="C217" s="63">
        <v>43</v>
      </c>
      <c r="D217" s="40">
        <f t="shared" si="16"/>
        <v>167.7</v>
      </c>
      <c r="E217" s="63">
        <v>0.75</v>
      </c>
      <c r="F217" s="41">
        <f t="shared" si="17"/>
        <v>89.25</v>
      </c>
      <c r="G217" s="40">
        <f t="shared" si="18"/>
        <v>113.25</v>
      </c>
      <c r="H217" s="118">
        <f t="shared" si="19"/>
        <v>256.95</v>
      </c>
      <c r="J217" s="36"/>
    </row>
    <row r="218" spans="1:10" ht="15.75">
      <c r="A218" s="61"/>
      <c r="B218" s="112" t="s">
        <v>1513</v>
      </c>
      <c r="C218" s="63">
        <v>64</v>
      </c>
      <c r="D218" s="40">
        <f t="shared" si="16"/>
        <v>249.6</v>
      </c>
      <c r="E218" s="65">
        <v>1</v>
      </c>
      <c r="F218" s="41">
        <f t="shared" si="17"/>
        <v>119</v>
      </c>
      <c r="G218" s="40">
        <f t="shared" si="18"/>
        <v>151</v>
      </c>
      <c r="H218" s="118">
        <f t="shared" si="19"/>
        <v>368.6</v>
      </c>
      <c r="J218" s="36"/>
    </row>
    <row r="219" spans="1:10" ht="15.75">
      <c r="A219" s="61"/>
      <c r="B219" s="136" t="s">
        <v>1514</v>
      </c>
      <c r="C219" s="67">
        <v>116</v>
      </c>
      <c r="D219" s="40">
        <f t="shared" si="16"/>
        <v>452.4</v>
      </c>
      <c r="E219" s="107">
        <v>1.5</v>
      </c>
      <c r="F219" s="41">
        <f t="shared" si="17"/>
        <v>178.5</v>
      </c>
      <c r="G219" s="40">
        <f t="shared" si="18"/>
        <v>226.5</v>
      </c>
      <c r="H219" s="118">
        <f t="shared" si="19"/>
        <v>630.9</v>
      </c>
      <c r="J219" s="36"/>
    </row>
    <row r="220" spans="1:10" ht="15.75">
      <c r="A220" s="61"/>
      <c r="B220" s="66" t="s">
        <v>1515</v>
      </c>
      <c r="C220" s="63">
        <v>87</v>
      </c>
      <c r="D220" s="40">
        <f t="shared" si="16"/>
        <v>339.3</v>
      </c>
      <c r="E220" s="65">
        <v>1.25</v>
      </c>
      <c r="F220" s="41">
        <f t="shared" si="17"/>
        <v>148.75</v>
      </c>
      <c r="G220" s="40">
        <f t="shared" si="18"/>
        <v>188.75</v>
      </c>
      <c r="H220" s="118">
        <f t="shared" si="19"/>
        <v>488.05</v>
      </c>
      <c r="J220" s="36"/>
    </row>
    <row r="221" spans="1:10" ht="15.75">
      <c r="A221" s="61"/>
      <c r="B221" s="66" t="s">
        <v>1503</v>
      </c>
      <c r="C221" s="63">
        <v>67</v>
      </c>
      <c r="D221" s="40">
        <f t="shared" si="16"/>
        <v>261.3</v>
      </c>
      <c r="E221" s="65">
        <v>1</v>
      </c>
      <c r="F221" s="41">
        <f t="shared" si="17"/>
        <v>119</v>
      </c>
      <c r="G221" s="40">
        <f t="shared" si="18"/>
        <v>151</v>
      </c>
      <c r="H221" s="118">
        <f t="shared" si="19"/>
        <v>380.3</v>
      </c>
      <c r="J221" s="36"/>
    </row>
    <row r="222" spans="1:10" ht="15.75">
      <c r="A222" s="61"/>
      <c r="B222" s="66" t="s">
        <v>1516</v>
      </c>
      <c r="C222" s="63">
        <v>61</v>
      </c>
      <c r="D222" s="40">
        <f t="shared" si="16"/>
        <v>237.9</v>
      </c>
      <c r="E222" s="63">
        <v>1</v>
      </c>
      <c r="F222" s="41">
        <f t="shared" si="17"/>
        <v>119</v>
      </c>
      <c r="G222" s="40">
        <f t="shared" si="18"/>
        <v>151</v>
      </c>
      <c r="H222" s="118">
        <f t="shared" si="19"/>
        <v>356.9</v>
      </c>
      <c r="J222" s="36"/>
    </row>
    <row r="223" spans="1:10" ht="15.75">
      <c r="A223" s="61"/>
      <c r="B223" s="66" t="s">
        <v>1517</v>
      </c>
      <c r="C223" s="63">
        <v>52</v>
      </c>
      <c r="D223" s="40">
        <f t="shared" si="16"/>
        <v>202.79999999999998</v>
      </c>
      <c r="E223" s="63">
        <v>0.75</v>
      </c>
      <c r="F223" s="41">
        <f t="shared" si="17"/>
        <v>89.25</v>
      </c>
      <c r="G223" s="40">
        <f t="shared" si="18"/>
        <v>113.25</v>
      </c>
      <c r="H223" s="118">
        <f t="shared" si="19"/>
        <v>292.04999999999995</v>
      </c>
      <c r="J223" s="36"/>
    </row>
    <row r="224" spans="1:10" ht="15.75">
      <c r="A224" s="61"/>
      <c r="B224" s="66" t="s">
        <v>1518</v>
      </c>
      <c r="C224" s="63">
        <v>95</v>
      </c>
      <c r="D224" s="40">
        <f t="shared" si="16"/>
        <v>370.5</v>
      </c>
      <c r="E224" s="63">
        <v>1.25</v>
      </c>
      <c r="F224" s="41">
        <f t="shared" si="17"/>
        <v>148.75</v>
      </c>
      <c r="G224" s="40">
        <f t="shared" si="18"/>
        <v>188.75</v>
      </c>
      <c r="H224" s="118">
        <f t="shared" si="19"/>
        <v>519.25</v>
      </c>
      <c r="J224" s="36"/>
    </row>
    <row r="225" spans="1:10" ht="15.75">
      <c r="A225" s="61"/>
      <c r="B225" s="66" t="s">
        <v>1519</v>
      </c>
      <c r="C225" s="63">
        <v>55</v>
      </c>
      <c r="D225" s="40">
        <f t="shared" si="16"/>
        <v>214.5</v>
      </c>
      <c r="E225" s="63">
        <v>0.75</v>
      </c>
      <c r="F225" s="41">
        <f t="shared" si="17"/>
        <v>89.25</v>
      </c>
      <c r="G225" s="40">
        <f t="shared" si="18"/>
        <v>113.25</v>
      </c>
      <c r="H225" s="118">
        <f t="shared" si="19"/>
        <v>303.75</v>
      </c>
      <c r="J225" s="36"/>
    </row>
    <row r="226" spans="1:10" ht="15.75">
      <c r="A226" s="61"/>
      <c r="B226" s="66" t="s">
        <v>1520</v>
      </c>
      <c r="C226" s="67">
        <v>74</v>
      </c>
      <c r="D226" s="40">
        <f t="shared" si="16"/>
        <v>288.59999999999997</v>
      </c>
      <c r="E226" s="107">
        <v>1</v>
      </c>
      <c r="F226" s="41">
        <f t="shared" si="17"/>
        <v>119</v>
      </c>
      <c r="G226" s="40">
        <f t="shared" si="18"/>
        <v>151</v>
      </c>
      <c r="H226" s="118">
        <f t="shared" si="19"/>
        <v>407.59999999999997</v>
      </c>
      <c r="J226" s="36"/>
    </row>
    <row r="227" spans="1:10" ht="15.75">
      <c r="A227" s="61"/>
      <c r="B227" s="66" t="s">
        <v>1521</v>
      </c>
      <c r="C227" s="67">
        <v>55</v>
      </c>
      <c r="D227" s="40">
        <f t="shared" si="16"/>
        <v>214.5</v>
      </c>
      <c r="E227" s="107">
        <v>0.75</v>
      </c>
      <c r="F227" s="41">
        <f t="shared" si="17"/>
        <v>89.25</v>
      </c>
      <c r="G227" s="40">
        <f t="shared" si="18"/>
        <v>113.25</v>
      </c>
      <c r="H227" s="118">
        <f t="shared" si="19"/>
        <v>303.75</v>
      </c>
      <c r="J227" s="36"/>
    </row>
    <row r="228" spans="1:10" ht="15.75">
      <c r="A228" s="61"/>
      <c r="B228" s="136" t="s">
        <v>1522</v>
      </c>
      <c r="C228" s="67">
        <v>92</v>
      </c>
      <c r="D228" s="40">
        <f t="shared" si="16"/>
        <v>358.8</v>
      </c>
      <c r="E228" s="107">
        <v>1.25</v>
      </c>
      <c r="F228" s="41">
        <f t="shared" si="17"/>
        <v>148.75</v>
      </c>
      <c r="G228" s="40">
        <f t="shared" si="18"/>
        <v>188.75</v>
      </c>
      <c r="H228" s="118">
        <f t="shared" si="19"/>
        <v>507.55</v>
      </c>
      <c r="J228" s="36"/>
    </row>
    <row r="229" spans="1:10" ht="15.75">
      <c r="A229" s="61"/>
      <c r="B229" s="66" t="s">
        <v>1523</v>
      </c>
      <c r="C229" s="67">
        <v>50</v>
      </c>
      <c r="D229" s="40">
        <f t="shared" si="16"/>
        <v>195</v>
      </c>
      <c r="E229" s="107">
        <v>0.75</v>
      </c>
      <c r="F229" s="41">
        <f t="shared" si="17"/>
        <v>89.25</v>
      </c>
      <c r="G229" s="40">
        <f t="shared" si="18"/>
        <v>113.25</v>
      </c>
      <c r="H229" s="118">
        <f t="shared" si="19"/>
        <v>284.25</v>
      </c>
      <c r="J229" s="36"/>
    </row>
    <row r="230" spans="1:10" ht="16.5" thickBot="1">
      <c r="A230" s="68"/>
      <c r="B230" s="142" t="s">
        <v>1524</v>
      </c>
      <c r="C230" s="143">
        <v>81</v>
      </c>
      <c r="D230" s="49">
        <f t="shared" si="16"/>
        <v>315.9</v>
      </c>
      <c r="E230" s="109">
        <v>1.25</v>
      </c>
      <c r="F230" s="50">
        <f t="shared" si="17"/>
        <v>148.75</v>
      </c>
      <c r="G230" s="49">
        <f t="shared" si="18"/>
        <v>188.75</v>
      </c>
      <c r="H230" s="51">
        <f t="shared" si="19"/>
        <v>464.65</v>
      </c>
      <c r="J230" s="36"/>
    </row>
    <row r="231" spans="1:10" ht="15.75">
      <c r="A231" s="29" t="s">
        <v>1525</v>
      </c>
      <c r="B231" s="82" t="s">
        <v>1526</v>
      </c>
      <c r="C231" s="96">
        <v>30</v>
      </c>
      <c r="D231" s="32">
        <f t="shared" si="16"/>
        <v>117</v>
      </c>
      <c r="E231" s="96">
        <v>0.5</v>
      </c>
      <c r="F231" s="34">
        <f t="shared" si="17"/>
        <v>59.5</v>
      </c>
      <c r="G231" s="32">
        <f t="shared" si="18"/>
        <v>75.5</v>
      </c>
      <c r="H231" s="97">
        <f>D231+F231</f>
        <v>176.5</v>
      </c>
      <c r="J231" s="36"/>
    </row>
    <row r="232" spans="1:10" ht="15.75">
      <c r="A232" s="37"/>
      <c r="B232" s="76" t="s">
        <v>1527</v>
      </c>
      <c r="C232" s="39">
        <v>30</v>
      </c>
      <c r="D232" s="40">
        <f t="shared" si="16"/>
        <v>117</v>
      </c>
      <c r="E232" s="39">
        <v>0.5</v>
      </c>
      <c r="F232" s="41">
        <f t="shared" si="17"/>
        <v>59.5</v>
      </c>
      <c r="G232" s="40">
        <f t="shared" si="18"/>
        <v>75.5</v>
      </c>
      <c r="H232" s="42">
        <f>D232+F232</f>
        <v>176.5</v>
      </c>
      <c r="J232" s="36" t="s">
        <v>1528</v>
      </c>
    </row>
    <row r="233" spans="1:10" ht="15.75">
      <c r="A233" s="37"/>
      <c r="B233" s="72" t="s">
        <v>1529</v>
      </c>
      <c r="C233" s="39">
        <v>30</v>
      </c>
      <c r="D233" s="40">
        <f t="shared" si="16"/>
        <v>117</v>
      </c>
      <c r="E233" s="39">
        <v>0.5</v>
      </c>
      <c r="F233" s="41">
        <f t="shared" si="17"/>
        <v>59.5</v>
      </c>
      <c r="G233" s="40">
        <f t="shared" si="18"/>
        <v>75.5</v>
      </c>
      <c r="H233" s="42">
        <f>D233+F233</f>
        <v>176.5</v>
      </c>
      <c r="J233" s="36"/>
    </row>
    <row r="234" spans="1:10" ht="15.75">
      <c r="A234" s="37"/>
      <c r="B234" s="76" t="s">
        <v>1517</v>
      </c>
      <c r="C234" s="39">
        <v>30</v>
      </c>
      <c r="D234" s="40">
        <f t="shared" si="16"/>
        <v>117</v>
      </c>
      <c r="E234" s="39">
        <v>0.5</v>
      </c>
      <c r="F234" s="41">
        <f t="shared" si="17"/>
        <v>59.5</v>
      </c>
      <c r="G234" s="40">
        <f t="shared" si="18"/>
        <v>75.5</v>
      </c>
      <c r="H234" s="42">
        <f>D234+F234</f>
        <v>176.5</v>
      </c>
      <c r="J234" s="36"/>
    </row>
    <row r="235" spans="1:10" ht="15.75">
      <c r="A235" s="37"/>
      <c r="B235" s="76" t="s">
        <v>1530</v>
      </c>
      <c r="C235" s="39">
        <v>30</v>
      </c>
      <c r="D235" s="40">
        <f t="shared" si="16"/>
        <v>117</v>
      </c>
      <c r="E235" s="39">
        <v>0.5</v>
      </c>
      <c r="F235" s="41">
        <f t="shared" si="17"/>
        <v>59.5</v>
      </c>
      <c r="G235" s="40">
        <f t="shared" si="18"/>
        <v>75.5</v>
      </c>
      <c r="H235" s="42">
        <f>D235+F235</f>
        <v>176.5</v>
      </c>
      <c r="J235" s="36"/>
    </row>
    <row r="236" spans="1:10" ht="15.75">
      <c r="A236" s="37"/>
      <c r="B236" s="76" t="s">
        <v>1531</v>
      </c>
      <c r="C236" s="44">
        <v>44</v>
      </c>
      <c r="D236" s="40">
        <f t="shared" si="16"/>
        <v>171.6</v>
      </c>
      <c r="E236" s="45">
        <v>0.75</v>
      </c>
      <c r="F236" s="41">
        <f t="shared" si="17"/>
        <v>89.25</v>
      </c>
      <c r="G236" s="40">
        <f t="shared" si="18"/>
        <v>113.25</v>
      </c>
      <c r="H236" s="73"/>
      <c r="J236" s="36"/>
    </row>
    <row r="237" spans="1:10" ht="15.75">
      <c r="A237" s="37"/>
      <c r="B237" s="76" t="s">
        <v>1532</v>
      </c>
      <c r="C237" s="44">
        <v>38</v>
      </c>
      <c r="D237" s="40">
        <f t="shared" si="16"/>
        <v>148.2</v>
      </c>
      <c r="E237" s="44">
        <v>0.75</v>
      </c>
      <c r="F237" s="41">
        <f t="shared" si="17"/>
        <v>89.25</v>
      </c>
      <c r="G237" s="40">
        <f t="shared" si="18"/>
        <v>113.25</v>
      </c>
      <c r="H237" s="144"/>
      <c r="J237" s="36"/>
    </row>
    <row r="238" spans="1:10" ht="15.75">
      <c r="A238" s="37"/>
      <c r="B238" s="145" t="s">
        <v>1533</v>
      </c>
      <c r="C238" s="39">
        <v>30</v>
      </c>
      <c r="D238" s="40">
        <f t="shared" si="16"/>
        <v>117</v>
      </c>
      <c r="E238" s="39">
        <v>0.5</v>
      </c>
      <c r="F238" s="41">
        <f t="shared" si="17"/>
        <v>59.5</v>
      </c>
      <c r="G238" s="40">
        <f t="shared" si="18"/>
        <v>75.5</v>
      </c>
      <c r="H238" s="42">
        <f>D238+F238</f>
        <v>176.5</v>
      </c>
      <c r="I238" s="103"/>
      <c r="J238" s="36"/>
    </row>
    <row r="239" spans="1:10" ht="15.75">
      <c r="A239" s="37"/>
      <c r="B239" s="146" t="s">
        <v>1534</v>
      </c>
      <c r="C239" s="104">
        <v>44</v>
      </c>
      <c r="D239" s="56">
        <f t="shared" si="16"/>
        <v>171.6</v>
      </c>
      <c r="E239" s="105">
        <v>0.75</v>
      </c>
      <c r="F239" s="58">
        <f t="shared" si="17"/>
        <v>89.25</v>
      </c>
      <c r="G239" s="56">
        <f t="shared" si="18"/>
        <v>113.25</v>
      </c>
      <c r="H239" s="88"/>
      <c r="J239" s="60"/>
    </row>
    <row r="240" spans="1:10" ht="16.5" thickBot="1">
      <c r="A240" s="37"/>
      <c r="B240" s="147" t="s">
        <v>1535</v>
      </c>
      <c r="C240" s="148">
        <v>30</v>
      </c>
      <c r="D240" s="49">
        <f t="shared" si="16"/>
        <v>117</v>
      </c>
      <c r="E240" s="148">
        <v>0.5</v>
      </c>
      <c r="F240" s="50">
        <f t="shared" si="17"/>
        <v>59.5</v>
      </c>
      <c r="G240" s="49">
        <f t="shared" si="18"/>
        <v>75.5</v>
      </c>
      <c r="H240" s="51">
        <f>D240+F240</f>
        <v>176.5</v>
      </c>
      <c r="J240" s="149"/>
    </row>
    <row r="241" spans="1:10" ht="16.5" thickBot="1">
      <c r="A241" s="29" t="s">
        <v>1525</v>
      </c>
      <c r="B241" s="150" t="s">
        <v>1536</v>
      </c>
      <c r="C241" s="96">
        <v>30</v>
      </c>
      <c r="D241" s="32">
        <f t="shared" si="16"/>
        <v>117</v>
      </c>
      <c r="E241" s="96">
        <v>0.5</v>
      </c>
      <c r="F241" s="34">
        <f t="shared" si="17"/>
        <v>59.5</v>
      </c>
      <c r="G241" s="32">
        <f t="shared" si="18"/>
        <v>75.5</v>
      </c>
      <c r="H241" s="97">
        <f>D241+F241</f>
        <v>176.5</v>
      </c>
      <c r="I241" s="132"/>
      <c r="J241" s="151"/>
    </row>
    <row r="242" spans="1:10" ht="16.5" thickBot="1">
      <c r="A242" s="46"/>
      <c r="B242" s="147" t="s">
        <v>1524</v>
      </c>
      <c r="C242" s="48">
        <v>44</v>
      </c>
      <c r="D242" s="49">
        <f t="shared" si="16"/>
        <v>171.6</v>
      </c>
      <c r="E242" s="130">
        <v>0.75</v>
      </c>
      <c r="F242" s="50">
        <f t="shared" si="17"/>
        <v>89.25</v>
      </c>
      <c r="G242" s="49">
        <f t="shared" si="18"/>
        <v>113.25</v>
      </c>
      <c r="H242" s="119"/>
      <c r="J242" s="152"/>
    </row>
    <row r="243" spans="1:10" ht="15.75">
      <c r="A243" s="29" t="s">
        <v>1537</v>
      </c>
      <c r="B243" s="137" t="s">
        <v>1538</v>
      </c>
      <c r="C243" s="96">
        <v>30</v>
      </c>
      <c r="D243" s="32">
        <f t="shared" si="16"/>
        <v>117</v>
      </c>
      <c r="E243" s="96">
        <v>0.5</v>
      </c>
      <c r="F243" s="34">
        <f t="shared" si="17"/>
        <v>59.5</v>
      </c>
      <c r="G243" s="32">
        <f t="shared" si="18"/>
        <v>75.5</v>
      </c>
      <c r="H243" s="97">
        <f>D243+F243</f>
        <v>176.5</v>
      </c>
      <c r="J243" s="60"/>
    </row>
    <row r="244" spans="1:10" ht="15.75">
      <c r="A244" s="37"/>
      <c r="B244" s="76" t="s">
        <v>1539</v>
      </c>
      <c r="C244" s="39">
        <v>30</v>
      </c>
      <c r="D244" s="40">
        <f t="shared" si="16"/>
        <v>117</v>
      </c>
      <c r="E244" s="39">
        <v>0.5</v>
      </c>
      <c r="F244" s="41">
        <f t="shared" si="17"/>
        <v>59.5</v>
      </c>
      <c r="G244" s="40">
        <f t="shared" si="18"/>
        <v>75.5</v>
      </c>
      <c r="H244" s="42">
        <f>D244+F244</f>
        <v>176.5</v>
      </c>
      <c r="J244" s="36"/>
    </row>
    <row r="245" spans="1:10" ht="16.5" thickBot="1">
      <c r="A245" s="46"/>
      <c r="B245" s="153" t="s">
        <v>1537</v>
      </c>
      <c r="C245" s="148">
        <v>30</v>
      </c>
      <c r="D245" s="49">
        <f t="shared" si="16"/>
        <v>117</v>
      </c>
      <c r="E245" s="148">
        <v>0.5</v>
      </c>
      <c r="F245" s="50">
        <f t="shared" si="17"/>
        <v>59.5</v>
      </c>
      <c r="G245" s="49">
        <f t="shared" si="18"/>
        <v>75.5</v>
      </c>
      <c r="H245" s="51">
        <f>D245+F245</f>
        <v>176.5</v>
      </c>
      <c r="J245" s="52"/>
    </row>
    <row r="246" spans="1:10" ht="15.75">
      <c r="A246" s="29" t="s">
        <v>1540</v>
      </c>
      <c r="B246" s="154" t="s">
        <v>1541</v>
      </c>
      <c r="C246" s="96">
        <v>30</v>
      </c>
      <c r="D246" s="32">
        <f t="shared" si="16"/>
        <v>117</v>
      </c>
      <c r="E246" s="96">
        <v>0.5</v>
      </c>
      <c r="F246" s="34">
        <f t="shared" si="17"/>
        <v>59.5</v>
      </c>
      <c r="G246" s="32">
        <f t="shared" si="18"/>
        <v>75.5</v>
      </c>
      <c r="H246" s="97">
        <f>D246+F246</f>
        <v>176.5</v>
      </c>
      <c r="I246" s="84"/>
      <c r="J246" s="155"/>
    </row>
    <row r="247" spans="1:10" ht="15.75">
      <c r="A247" s="37"/>
      <c r="B247" s="156" t="s">
        <v>1542</v>
      </c>
      <c r="C247" s="75">
        <v>45</v>
      </c>
      <c r="D247" s="40">
        <f t="shared" si="16"/>
        <v>175.5</v>
      </c>
      <c r="E247" s="45">
        <v>0.75</v>
      </c>
      <c r="F247" s="41">
        <f t="shared" si="17"/>
        <v>89.25</v>
      </c>
      <c r="G247" s="40">
        <f t="shared" si="18"/>
        <v>113.25</v>
      </c>
      <c r="H247" s="73"/>
      <c r="I247" s="84"/>
      <c r="J247" s="85"/>
    </row>
    <row r="248" spans="1:10" ht="15.75">
      <c r="A248" s="37"/>
      <c r="B248" s="156" t="s">
        <v>1543</v>
      </c>
      <c r="C248" s="39">
        <v>30</v>
      </c>
      <c r="D248" s="40">
        <f t="shared" si="16"/>
        <v>117</v>
      </c>
      <c r="E248" s="39">
        <v>0.5</v>
      </c>
      <c r="F248" s="41">
        <f t="shared" si="17"/>
        <v>59.5</v>
      </c>
      <c r="G248" s="40">
        <f t="shared" si="18"/>
        <v>75.5</v>
      </c>
      <c r="H248" s="42">
        <f>D248+F248</f>
        <v>176.5</v>
      </c>
      <c r="I248" s="84"/>
      <c r="J248" s="85"/>
    </row>
    <row r="249" spans="1:10" ht="15.75">
      <c r="A249" s="37"/>
      <c r="B249" s="157" t="s">
        <v>1544</v>
      </c>
      <c r="C249" s="44">
        <v>70</v>
      </c>
      <c r="D249" s="40">
        <f t="shared" si="16"/>
        <v>273</v>
      </c>
      <c r="E249" s="45">
        <v>1</v>
      </c>
      <c r="F249" s="41">
        <f t="shared" si="17"/>
        <v>119</v>
      </c>
      <c r="G249" s="40">
        <f t="shared" si="18"/>
        <v>151</v>
      </c>
      <c r="H249" s="88"/>
      <c r="I249" s="84"/>
      <c r="J249" s="85"/>
    </row>
    <row r="250" spans="1:10" ht="15.75">
      <c r="A250" s="37"/>
      <c r="B250" s="158" t="s">
        <v>1545</v>
      </c>
      <c r="C250" s="75">
        <v>50</v>
      </c>
      <c r="D250" s="40">
        <f t="shared" si="16"/>
        <v>195</v>
      </c>
      <c r="E250" s="45">
        <v>1</v>
      </c>
      <c r="F250" s="41">
        <f t="shared" si="17"/>
        <v>119</v>
      </c>
      <c r="G250" s="40">
        <f t="shared" si="18"/>
        <v>151</v>
      </c>
      <c r="H250" s="88"/>
      <c r="I250" s="84"/>
      <c r="J250" s="85"/>
    </row>
    <row r="251" spans="1:10" ht="15.75">
      <c r="A251" s="37"/>
      <c r="B251" s="156" t="s">
        <v>1546</v>
      </c>
      <c r="C251" s="39">
        <v>30</v>
      </c>
      <c r="D251" s="40">
        <f t="shared" si="16"/>
        <v>117</v>
      </c>
      <c r="E251" s="39">
        <v>0.5</v>
      </c>
      <c r="F251" s="41">
        <f t="shared" si="17"/>
        <v>59.5</v>
      </c>
      <c r="G251" s="40">
        <f t="shared" si="18"/>
        <v>75.5</v>
      </c>
      <c r="H251" s="42">
        <f>D251+F251</f>
        <v>176.5</v>
      </c>
      <c r="I251" s="84"/>
      <c r="J251" s="85"/>
    </row>
    <row r="252" spans="1:10" ht="15.75">
      <c r="A252" s="37"/>
      <c r="B252" s="156" t="s">
        <v>1547</v>
      </c>
      <c r="C252" s="39">
        <v>30</v>
      </c>
      <c r="D252" s="40">
        <f t="shared" si="16"/>
        <v>117</v>
      </c>
      <c r="E252" s="39">
        <v>0.5</v>
      </c>
      <c r="F252" s="41">
        <f t="shared" si="17"/>
        <v>59.5</v>
      </c>
      <c r="G252" s="40">
        <f t="shared" si="18"/>
        <v>75.5</v>
      </c>
      <c r="H252" s="42">
        <f>D252+F252</f>
        <v>176.5</v>
      </c>
      <c r="I252" s="84"/>
      <c r="J252" s="85"/>
    </row>
    <row r="253" spans="1:10" ht="16.5" thickBot="1">
      <c r="A253" s="46"/>
      <c r="B253" s="159" t="s">
        <v>1548</v>
      </c>
      <c r="C253" s="148">
        <v>30</v>
      </c>
      <c r="D253" s="49">
        <f t="shared" si="16"/>
        <v>117</v>
      </c>
      <c r="E253" s="148">
        <v>0.5</v>
      </c>
      <c r="F253" s="50">
        <f t="shared" si="17"/>
        <v>59.5</v>
      </c>
      <c r="G253" s="49">
        <f t="shared" si="18"/>
        <v>75.5</v>
      </c>
      <c r="H253" s="51">
        <f>D253+F253</f>
        <v>176.5</v>
      </c>
      <c r="I253" s="84"/>
      <c r="J253" s="160"/>
    </row>
    <row r="254" spans="1:10" ht="15.75">
      <c r="A254" s="161" t="s">
        <v>1549</v>
      </c>
      <c r="B254" s="82" t="s">
        <v>1550</v>
      </c>
      <c r="C254" s="96">
        <v>30</v>
      </c>
      <c r="D254" s="32">
        <f t="shared" si="16"/>
        <v>117</v>
      </c>
      <c r="E254" s="96">
        <v>0.5</v>
      </c>
      <c r="F254" s="34">
        <f t="shared" si="17"/>
        <v>59.5</v>
      </c>
      <c r="G254" s="32">
        <f t="shared" si="18"/>
        <v>75.5</v>
      </c>
      <c r="H254" s="97">
        <f>D254+F254</f>
        <v>176.5</v>
      </c>
      <c r="I254" s="84"/>
      <c r="J254" s="155"/>
    </row>
    <row r="255" spans="1:10" ht="15.75">
      <c r="A255" s="162"/>
      <c r="B255" s="72" t="s">
        <v>1551</v>
      </c>
      <c r="C255" s="44">
        <v>45</v>
      </c>
      <c r="D255" s="40">
        <f t="shared" si="16"/>
        <v>175.5</v>
      </c>
      <c r="E255" s="87">
        <v>0.75</v>
      </c>
      <c r="F255" s="41">
        <f t="shared" si="17"/>
        <v>89.25</v>
      </c>
      <c r="G255" s="40">
        <f t="shared" si="18"/>
        <v>113.25</v>
      </c>
      <c r="H255" s="73"/>
      <c r="I255" s="84"/>
      <c r="J255" s="85"/>
    </row>
    <row r="256" spans="1:10" ht="15.75">
      <c r="A256" s="162"/>
      <c r="B256" s="72" t="s">
        <v>1552</v>
      </c>
      <c r="C256" s="39">
        <v>30</v>
      </c>
      <c r="D256" s="40">
        <f t="shared" si="16"/>
        <v>117</v>
      </c>
      <c r="E256" s="39">
        <v>0.5</v>
      </c>
      <c r="F256" s="41">
        <f t="shared" si="17"/>
        <v>59.5</v>
      </c>
      <c r="G256" s="40">
        <f t="shared" si="18"/>
        <v>75.5</v>
      </c>
      <c r="H256" s="42">
        <f>D256+F256</f>
        <v>176.5</v>
      </c>
      <c r="I256" s="84"/>
      <c r="J256" s="85"/>
    </row>
    <row r="257" spans="1:10" ht="15.75">
      <c r="A257" s="162"/>
      <c r="B257" s="163" t="s">
        <v>1553</v>
      </c>
      <c r="C257" s="75">
        <v>40</v>
      </c>
      <c r="D257" s="40">
        <f t="shared" si="16"/>
        <v>156</v>
      </c>
      <c r="E257" s="45">
        <v>0.75</v>
      </c>
      <c r="F257" s="41">
        <f t="shared" si="17"/>
        <v>89.25</v>
      </c>
      <c r="G257" s="40">
        <f t="shared" si="18"/>
        <v>113.25</v>
      </c>
      <c r="H257" s="73"/>
      <c r="I257" s="84"/>
      <c r="J257" s="85"/>
    </row>
    <row r="258" spans="1:10" ht="15.75">
      <c r="A258" s="162"/>
      <c r="B258" s="76" t="s">
        <v>1554</v>
      </c>
      <c r="C258" s="44">
        <v>55</v>
      </c>
      <c r="D258" s="40">
        <f t="shared" si="16"/>
        <v>214.5</v>
      </c>
      <c r="E258" s="45">
        <v>1</v>
      </c>
      <c r="F258" s="41">
        <f t="shared" si="17"/>
        <v>119</v>
      </c>
      <c r="G258" s="40">
        <f t="shared" si="18"/>
        <v>151</v>
      </c>
      <c r="H258" s="73"/>
      <c r="I258" s="84"/>
      <c r="J258" s="85"/>
    </row>
    <row r="259" spans="1:10" ht="16.5" thickBot="1">
      <c r="A259" s="164"/>
      <c r="B259" s="72" t="s">
        <v>1555</v>
      </c>
      <c r="C259" s="39">
        <v>30</v>
      </c>
      <c r="D259" s="40">
        <f t="shared" si="16"/>
        <v>117</v>
      </c>
      <c r="E259" s="39">
        <v>0.5</v>
      </c>
      <c r="F259" s="41">
        <f t="shared" si="17"/>
        <v>59.5</v>
      </c>
      <c r="G259" s="40">
        <f t="shared" si="18"/>
        <v>75.5</v>
      </c>
      <c r="H259" s="59">
        <f>D259+F259</f>
        <v>176.5</v>
      </c>
      <c r="I259" s="84"/>
      <c r="J259" s="160"/>
    </row>
    <row r="260" spans="1:10" ht="15.75">
      <c r="A260" s="165" t="s">
        <v>1549</v>
      </c>
      <c r="B260" s="66" t="s">
        <v>1556</v>
      </c>
      <c r="C260" s="64">
        <v>30</v>
      </c>
      <c r="D260" s="40">
        <f t="shared" si="16"/>
        <v>117</v>
      </c>
      <c r="E260" s="64">
        <v>0.5</v>
      </c>
      <c r="F260" s="41">
        <f t="shared" si="17"/>
        <v>59.5</v>
      </c>
      <c r="G260" s="40">
        <f t="shared" si="18"/>
        <v>75.5</v>
      </c>
      <c r="H260" s="42">
        <f aca="true" t="shared" si="20" ref="H260:H275">D260+F260</f>
        <v>176.5</v>
      </c>
      <c r="J260" s="60"/>
    </row>
    <row r="261" spans="1:10" ht="15.75">
      <c r="A261" s="166"/>
      <c r="B261" s="66" t="s">
        <v>1557</v>
      </c>
      <c r="C261" s="64">
        <v>30</v>
      </c>
      <c r="D261" s="40">
        <f t="shared" si="16"/>
        <v>117</v>
      </c>
      <c r="E261" s="64">
        <v>0.5</v>
      </c>
      <c r="F261" s="41">
        <f t="shared" si="17"/>
        <v>59.5</v>
      </c>
      <c r="G261" s="40">
        <f t="shared" si="18"/>
        <v>75.5</v>
      </c>
      <c r="H261" s="42">
        <f t="shared" si="20"/>
        <v>176.5</v>
      </c>
      <c r="J261" s="36"/>
    </row>
    <row r="262" spans="1:10" ht="15.75">
      <c r="A262" s="166"/>
      <c r="B262" s="66" t="s">
        <v>1558</v>
      </c>
      <c r="C262" s="67">
        <v>52</v>
      </c>
      <c r="D262" s="40">
        <f aca="true" t="shared" si="21" ref="D262:D278">C262*$H$279</f>
        <v>202.79999999999998</v>
      </c>
      <c r="E262" s="107">
        <v>1.5</v>
      </c>
      <c r="F262" s="41">
        <f aca="true" t="shared" si="22" ref="F262:F278">E262*$H$277</f>
        <v>178.5</v>
      </c>
      <c r="G262" s="40">
        <f aca="true" t="shared" si="23" ref="G262:G278">E262*$H$278</f>
        <v>226.5</v>
      </c>
      <c r="H262" s="42">
        <f t="shared" si="20"/>
        <v>381.29999999999995</v>
      </c>
      <c r="J262" s="36"/>
    </row>
    <row r="263" spans="1:10" ht="15.75">
      <c r="A263" s="166"/>
      <c r="B263" s="66" t="s">
        <v>1555</v>
      </c>
      <c r="C263" s="64">
        <v>30</v>
      </c>
      <c r="D263" s="40">
        <f t="shared" si="21"/>
        <v>117</v>
      </c>
      <c r="E263" s="64">
        <v>0.5</v>
      </c>
      <c r="F263" s="41">
        <f t="shared" si="22"/>
        <v>59.5</v>
      </c>
      <c r="G263" s="40">
        <f t="shared" si="23"/>
        <v>75.5</v>
      </c>
      <c r="H263" s="42">
        <f t="shared" si="20"/>
        <v>176.5</v>
      </c>
      <c r="J263" s="36"/>
    </row>
    <row r="264" spans="1:10" ht="15.75">
      <c r="A264" s="166"/>
      <c r="B264" s="66" t="s">
        <v>1559</v>
      </c>
      <c r="C264" s="64">
        <v>30</v>
      </c>
      <c r="D264" s="40">
        <f t="shared" si="21"/>
        <v>117</v>
      </c>
      <c r="E264" s="64">
        <v>0.5</v>
      </c>
      <c r="F264" s="41">
        <f t="shared" si="22"/>
        <v>59.5</v>
      </c>
      <c r="G264" s="40">
        <f t="shared" si="23"/>
        <v>75.5</v>
      </c>
      <c r="H264" s="42">
        <f t="shared" si="20"/>
        <v>176.5</v>
      </c>
      <c r="J264" s="36"/>
    </row>
    <row r="265" spans="1:10" ht="15.75">
      <c r="A265" s="166"/>
      <c r="B265" s="66" t="s">
        <v>1560</v>
      </c>
      <c r="C265" s="167">
        <v>70</v>
      </c>
      <c r="D265" s="40">
        <f t="shared" si="21"/>
        <v>273</v>
      </c>
      <c r="E265" s="167">
        <v>1.5</v>
      </c>
      <c r="F265" s="41">
        <f t="shared" si="22"/>
        <v>178.5</v>
      </c>
      <c r="G265" s="40">
        <f t="shared" si="23"/>
        <v>226.5</v>
      </c>
      <c r="H265" s="42">
        <f t="shared" si="20"/>
        <v>451.5</v>
      </c>
      <c r="J265" s="36"/>
    </row>
    <row r="266" spans="1:10" ht="15.75">
      <c r="A266" s="166"/>
      <c r="B266" s="66" t="s">
        <v>1542</v>
      </c>
      <c r="C266" s="167">
        <v>70</v>
      </c>
      <c r="D266" s="40">
        <f t="shared" si="21"/>
        <v>273</v>
      </c>
      <c r="E266" s="167">
        <v>1.5</v>
      </c>
      <c r="F266" s="41">
        <f t="shared" si="22"/>
        <v>178.5</v>
      </c>
      <c r="G266" s="40">
        <f t="shared" si="23"/>
        <v>226.5</v>
      </c>
      <c r="H266" s="42">
        <f t="shared" si="20"/>
        <v>451.5</v>
      </c>
      <c r="J266" s="36"/>
    </row>
    <row r="267" spans="1:10" ht="16.5" thickBot="1">
      <c r="A267" s="168"/>
      <c r="B267" s="142" t="s">
        <v>1561</v>
      </c>
      <c r="C267" s="114">
        <v>30</v>
      </c>
      <c r="D267" s="49">
        <f t="shared" si="21"/>
        <v>117</v>
      </c>
      <c r="E267" s="114">
        <v>0.5</v>
      </c>
      <c r="F267" s="50">
        <f t="shared" si="22"/>
        <v>59.5</v>
      </c>
      <c r="G267" s="49">
        <f t="shared" si="23"/>
        <v>75.5</v>
      </c>
      <c r="H267" s="51">
        <f t="shared" si="20"/>
        <v>176.5</v>
      </c>
      <c r="J267" s="36"/>
    </row>
    <row r="268" spans="1:10" ht="15.75">
      <c r="A268" s="161" t="s">
        <v>1562</v>
      </c>
      <c r="B268" s="82" t="s">
        <v>1563</v>
      </c>
      <c r="C268" s="96">
        <v>30</v>
      </c>
      <c r="D268" s="32">
        <f t="shared" si="21"/>
        <v>117</v>
      </c>
      <c r="E268" s="96">
        <v>0.5</v>
      </c>
      <c r="F268" s="34">
        <f t="shared" si="22"/>
        <v>59.5</v>
      </c>
      <c r="G268" s="32">
        <f t="shared" si="23"/>
        <v>75.5</v>
      </c>
      <c r="H268" s="97">
        <f t="shared" si="20"/>
        <v>176.5</v>
      </c>
      <c r="I268" s="84"/>
      <c r="J268" s="85"/>
    </row>
    <row r="269" spans="1:10" ht="15.75">
      <c r="A269" s="162"/>
      <c r="B269" s="156" t="s">
        <v>1564</v>
      </c>
      <c r="C269" s="39">
        <v>30</v>
      </c>
      <c r="D269" s="40">
        <f t="shared" si="21"/>
        <v>117</v>
      </c>
      <c r="E269" s="39">
        <v>0.5</v>
      </c>
      <c r="F269" s="41">
        <f t="shared" si="22"/>
        <v>59.5</v>
      </c>
      <c r="G269" s="40">
        <f t="shared" si="23"/>
        <v>75.5</v>
      </c>
      <c r="H269" s="42">
        <f t="shared" si="20"/>
        <v>176.5</v>
      </c>
      <c r="J269" s="36"/>
    </row>
    <row r="270" spans="1:10" ht="15.75">
      <c r="A270" s="162"/>
      <c r="B270" s="72" t="s">
        <v>1565</v>
      </c>
      <c r="C270" s="39">
        <v>30</v>
      </c>
      <c r="D270" s="40">
        <f t="shared" si="21"/>
        <v>117</v>
      </c>
      <c r="E270" s="39">
        <v>0.5</v>
      </c>
      <c r="F270" s="41">
        <f t="shared" si="22"/>
        <v>59.5</v>
      </c>
      <c r="G270" s="40">
        <f t="shared" si="23"/>
        <v>75.5</v>
      </c>
      <c r="H270" s="42">
        <f t="shared" si="20"/>
        <v>176.5</v>
      </c>
      <c r="J270" s="36"/>
    </row>
    <row r="271" spans="1:10" ht="16.5" thickBot="1">
      <c r="A271" s="169"/>
      <c r="B271" s="170" t="s">
        <v>1566</v>
      </c>
      <c r="C271" s="148">
        <v>30</v>
      </c>
      <c r="D271" s="49">
        <f t="shared" si="21"/>
        <v>117</v>
      </c>
      <c r="E271" s="148">
        <v>0.5</v>
      </c>
      <c r="F271" s="50">
        <f t="shared" si="22"/>
        <v>59.5</v>
      </c>
      <c r="G271" s="49">
        <f t="shared" si="23"/>
        <v>75.5</v>
      </c>
      <c r="H271" s="51">
        <f t="shared" si="20"/>
        <v>176.5</v>
      </c>
      <c r="J271" s="52"/>
    </row>
    <row r="272" spans="1:10" ht="15.75">
      <c r="A272" s="171" t="s">
        <v>1562</v>
      </c>
      <c r="B272" s="172" t="s">
        <v>1567</v>
      </c>
      <c r="C272" s="173">
        <v>34</v>
      </c>
      <c r="D272" s="56">
        <f t="shared" si="21"/>
        <v>132.6</v>
      </c>
      <c r="E272" s="173">
        <v>1.5</v>
      </c>
      <c r="F272" s="58">
        <f t="shared" si="22"/>
        <v>178.5</v>
      </c>
      <c r="G272" s="56">
        <f t="shared" si="23"/>
        <v>226.5</v>
      </c>
      <c r="H272" s="59">
        <f t="shared" si="20"/>
        <v>311.1</v>
      </c>
      <c r="J272" s="60"/>
    </row>
    <row r="273" spans="1:10" ht="15.75">
      <c r="A273" s="166"/>
      <c r="B273" s="62" t="s">
        <v>1568</v>
      </c>
      <c r="C273" s="63">
        <v>41</v>
      </c>
      <c r="D273" s="40">
        <f t="shared" si="21"/>
        <v>159.9</v>
      </c>
      <c r="E273" s="63">
        <v>1</v>
      </c>
      <c r="F273" s="41">
        <f t="shared" si="22"/>
        <v>119</v>
      </c>
      <c r="G273" s="40">
        <f t="shared" si="23"/>
        <v>151</v>
      </c>
      <c r="H273" s="42">
        <f t="shared" si="20"/>
        <v>278.9</v>
      </c>
      <c r="J273" s="36"/>
    </row>
    <row r="274" spans="1:10" ht="15.75">
      <c r="A274" s="166"/>
      <c r="B274" s="62" t="s">
        <v>1569</v>
      </c>
      <c r="C274" s="63">
        <v>40</v>
      </c>
      <c r="D274" s="40">
        <f t="shared" si="21"/>
        <v>156</v>
      </c>
      <c r="E274" s="63">
        <v>0.75</v>
      </c>
      <c r="F274" s="41">
        <f t="shared" si="22"/>
        <v>89.25</v>
      </c>
      <c r="G274" s="40">
        <f t="shared" si="23"/>
        <v>113.25</v>
      </c>
      <c r="H274" s="42">
        <f t="shared" si="20"/>
        <v>245.25</v>
      </c>
      <c r="J274" s="36"/>
    </row>
    <row r="275" spans="1:10" ht="16.5" thickBot="1">
      <c r="A275" s="168"/>
      <c r="B275" s="93" t="s">
        <v>1570</v>
      </c>
      <c r="C275" s="70">
        <v>110</v>
      </c>
      <c r="D275" s="49">
        <f t="shared" si="21"/>
        <v>429</v>
      </c>
      <c r="E275" s="70">
        <v>1</v>
      </c>
      <c r="F275" s="50">
        <f t="shared" si="22"/>
        <v>119</v>
      </c>
      <c r="G275" s="49">
        <f t="shared" si="23"/>
        <v>151</v>
      </c>
      <c r="H275" s="42">
        <f t="shared" si="20"/>
        <v>548</v>
      </c>
      <c r="J275" s="36"/>
    </row>
    <row r="276" spans="2:10" ht="16.5" thickBot="1">
      <c r="B276" s="174"/>
      <c r="C276" s="175"/>
      <c r="D276" s="175"/>
      <c r="E276" s="176"/>
      <c r="F276" s="176"/>
      <c r="G276" s="177"/>
      <c r="H276" s="178"/>
      <c r="J276" s="179"/>
    </row>
    <row r="277" spans="1:10" ht="16.5" thickBot="1">
      <c r="A277" s="180" t="s">
        <v>1571</v>
      </c>
      <c r="B277" s="180"/>
      <c r="C277" s="180"/>
      <c r="D277" s="180"/>
      <c r="E277" s="180"/>
      <c r="F277" s="180"/>
      <c r="G277" s="180"/>
      <c r="H277" s="181">
        <v>119</v>
      </c>
      <c r="J277" s="179"/>
    </row>
    <row r="278" spans="1:10" ht="16.5" thickBot="1">
      <c r="A278" s="180" t="s">
        <v>1572</v>
      </c>
      <c r="B278" s="180"/>
      <c r="C278" s="180"/>
      <c r="D278" s="180"/>
      <c r="E278" s="180"/>
      <c r="F278" s="180"/>
      <c r="G278" s="180"/>
      <c r="H278" s="181">
        <v>151</v>
      </c>
      <c r="J278" s="179"/>
    </row>
    <row r="279" spans="1:10" ht="16.5" thickBot="1">
      <c r="A279" s="180" t="s">
        <v>1573</v>
      </c>
      <c r="B279" s="180"/>
      <c r="C279" s="180"/>
      <c r="D279" s="180"/>
      <c r="E279" s="180"/>
      <c r="F279" s="180"/>
      <c r="G279" s="180"/>
      <c r="H279" s="181">
        <v>3.9</v>
      </c>
      <c r="J279" s="179"/>
    </row>
    <row r="280" spans="2:8" ht="15.75">
      <c r="B280" s="182"/>
      <c r="C280" s="183"/>
      <c r="D280" s="182"/>
      <c r="E280" s="184"/>
      <c r="F280" s="185"/>
      <c r="G280" s="177"/>
      <c r="H280" s="186"/>
    </row>
    <row r="281" spans="2:8" ht="15.75">
      <c r="B281" s="187"/>
      <c r="D281" s="187"/>
      <c r="E281" s="188"/>
      <c r="F281" s="189"/>
      <c r="G281" s="189"/>
      <c r="H281" s="186"/>
    </row>
    <row r="282" spans="2:8" ht="15.75">
      <c r="B282" s="187"/>
      <c r="D282" s="187"/>
      <c r="E282" s="188"/>
      <c r="F282" s="189"/>
      <c r="G282" s="189"/>
      <c r="H282" s="186"/>
    </row>
    <row r="283" spans="2:8" ht="15.75">
      <c r="B283" s="187"/>
      <c r="D283" s="187"/>
      <c r="E283" s="188"/>
      <c r="F283" s="189"/>
      <c r="G283" s="189"/>
      <c r="H283" s="186"/>
    </row>
    <row r="284" spans="2:8" ht="14.25">
      <c r="B284" s="187"/>
      <c r="D284" s="187"/>
      <c r="E284" s="188"/>
      <c r="F284" s="189"/>
      <c r="G284" s="189"/>
      <c r="H284" s="190"/>
    </row>
    <row r="285" spans="1:8" ht="15.75">
      <c r="A285"/>
      <c r="D285" s="187"/>
      <c r="H285" s="186"/>
    </row>
    <row r="286" spans="1:8" ht="15.75">
      <c r="A286"/>
      <c r="H286" s="186"/>
    </row>
    <row r="287" ht="14.25">
      <c r="H287" s="191"/>
    </row>
    <row r="288" ht="14.25">
      <c r="H288" s="191"/>
    </row>
    <row r="289" ht="14.25">
      <c r="H289" s="191"/>
    </row>
    <row r="290" ht="14.25">
      <c r="H290" s="191"/>
    </row>
    <row r="291" ht="14.25">
      <c r="H291" s="191"/>
    </row>
    <row r="292" ht="14.25">
      <c r="H292" s="191"/>
    </row>
    <row r="293" ht="14.25">
      <c r="H293" s="191"/>
    </row>
    <row r="294" spans="3:8" ht="14.25">
      <c r="C294" s="192"/>
      <c r="D294" s="179"/>
      <c r="E294" s="192"/>
      <c r="F294" s="193"/>
      <c r="G294" s="193"/>
      <c r="H294" s="191"/>
    </row>
    <row r="295" spans="1:8" ht="15" thickBot="1">
      <c r="A295" s="194"/>
      <c r="C295" s="195"/>
      <c r="D295" s="195"/>
      <c r="E295" s="195"/>
      <c r="F295" s="196"/>
      <c r="G295" s="196"/>
      <c r="H295" s="191"/>
    </row>
    <row r="296" spans="1:7" ht="48" thickBot="1">
      <c r="A296" s="197" t="s">
        <v>1574</v>
      </c>
      <c r="B296" s="198" t="s">
        <v>1575</v>
      </c>
      <c r="C296" s="199" t="s">
        <v>1576</v>
      </c>
      <c r="D296" s="200"/>
      <c r="E296" s="201"/>
      <c r="F296" s="202" t="s">
        <v>1577</v>
      </c>
      <c r="G296" s="203"/>
    </row>
    <row r="297" spans="1:7" ht="15" thickTop="1">
      <c r="A297" s="204" t="s">
        <v>1578</v>
      </c>
      <c r="B297" s="205">
        <f>119*5/60</f>
        <v>9.916666666666666</v>
      </c>
      <c r="C297" s="206">
        <f>151*5/60</f>
        <v>12.583333333333334</v>
      </c>
      <c r="D297" s="207"/>
      <c r="E297" s="208"/>
      <c r="F297" s="209">
        <f>275*5/60</f>
        <v>22.916666666666668</v>
      </c>
      <c r="G297" s="210"/>
    </row>
    <row r="298" spans="1:7" ht="14.25">
      <c r="A298" s="211" t="s">
        <v>1579</v>
      </c>
      <c r="B298" s="212">
        <f>119*10/60</f>
        <v>19.833333333333332</v>
      </c>
      <c r="C298" s="206">
        <f>151*10/60</f>
        <v>25.166666666666668</v>
      </c>
      <c r="D298" s="207"/>
      <c r="E298" s="208"/>
      <c r="F298" s="213">
        <f>275*10/60</f>
        <v>45.833333333333336</v>
      </c>
      <c r="G298" s="214"/>
    </row>
    <row r="299" spans="1:8" ht="14.25">
      <c r="A299" s="215" t="s">
        <v>1580</v>
      </c>
      <c r="B299" s="216">
        <f>119*15/60</f>
        <v>29.75</v>
      </c>
      <c r="C299" s="217">
        <f>151*15/60</f>
        <v>37.75</v>
      </c>
      <c r="D299" s="218"/>
      <c r="E299" s="219"/>
      <c r="F299" s="220">
        <f>275*15/60</f>
        <v>68.75</v>
      </c>
      <c r="G299" s="221"/>
      <c r="H299" s="187"/>
    </row>
    <row r="300" spans="1:7" ht="14.25">
      <c r="A300" s="211" t="s">
        <v>1581</v>
      </c>
      <c r="B300" s="212">
        <f>119*20/60</f>
        <v>39.666666666666664</v>
      </c>
      <c r="C300" s="206">
        <f>151*20/60</f>
        <v>50.333333333333336</v>
      </c>
      <c r="D300" s="207"/>
      <c r="E300" s="208"/>
      <c r="F300" s="213">
        <f>275*20/60</f>
        <v>91.66666666666667</v>
      </c>
      <c r="G300" s="214"/>
    </row>
    <row r="301" spans="1:7" ht="14.25">
      <c r="A301" s="211" t="s">
        <v>1582</v>
      </c>
      <c r="B301" s="212">
        <f>119*25/60</f>
        <v>49.583333333333336</v>
      </c>
      <c r="C301" s="206">
        <f>151*25/60</f>
        <v>62.916666666666664</v>
      </c>
      <c r="D301" s="207"/>
      <c r="E301" s="208"/>
      <c r="F301" s="213">
        <f>275*25/60</f>
        <v>114.58333333333333</v>
      </c>
      <c r="G301" s="214"/>
    </row>
    <row r="302" spans="1:7" ht="14.25">
      <c r="A302" s="215" t="s">
        <v>1583</v>
      </c>
      <c r="B302" s="216">
        <f>119*30/60</f>
        <v>59.5</v>
      </c>
      <c r="C302" s="222">
        <f>151*30/60</f>
        <v>75.5</v>
      </c>
      <c r="D302" s="223"/>
      <c r="E302" s="224"/>
      <c r="F302" s="220">
        <f>275*30/60</f>
        <v>137.5</v>
      </c>
      <c r="G302" s="221"/>
    </row>
    <row r="303" spans="1:7" ht="14.25">
      <c r="A303" s="211" t="s">
        <v>1584</v>
      </c>
      <c r="B303" s="212">
        <f>119*35/60</f>
        <v>69.41666666666667</v>
      </c>
      <c r="C303" s="206">
        <f>151*35/60</f>
        <v>88.08333333333333</v>
      </c>
      <c r="D303" s="207"/>
      <c r="E303" s="208"/>
      <c r="F303" s="213">
        <f>275*35/60</f>
        <v>160.41666666666666</v>
      </c>
      <c r="G303" s="214"/>
    </row>
    <row r="304" spans="1:7" ht="14.25">
      <c r="A304" s="211" t="s">
        <v>1585</v>
      </c>
      <c r="B304" s="212">
        <f>119*40/60</f>
        <v>79.33333333333333</v>
      </c>
      <c r="C304" s="206">
        <f>151*40/60</f>
        <v>100.66666666666667</v>
      </c>
      <c r="D304" s="207"/>
      <c r="E304" s="208"/>
      <c r="F304" s="213">
        <f>275*40/60</f>
        <v>183.33333333333334</v>
      </c>
      <c r="G304" s="214"/>
    </row>
    <row r="305" spans="1:7" ht="14.25">
      <c r="A305" s="215" t="s">
        <v>1586</v>
      </c>
      <c r="B305" s="216">
        <f>119*45/60</f>
        <v>89.25</v>
      </c>
      <c r="C305" s="217">
        <f>151*45/60</f>
        <v>113.25</v>
      </c>
      <c r="D305" s="218"/>
      <c r="E305" s="219"/>
      <c r="F305" s="220">
        <f>275*45/60</f>
        <v>206.25</v>
      </c>
      <c r="G305" s="221"/>
    </row>
    <row r="306" spans="1:7" ht="14.25">
      <c r="A306" s="211" t="s">
        <v>1587</v>
      </c>
      <c r="B306" s="212">
        <f>119*50/60</f>
        <v>99.16666666666667</v>
      </c>
      <c r="C306" s="225">
        <f>151*50/60</f>
        <v>125.83333333333333</v>
      </c>
      <c r="D306" s="226"/>
      <c r="E306" s="227"/>
      <c r="F306" s="213">
        <f>275*50/60</f>
        <v>229.16666666666666</v>
      </c>
      <c r="G306" s="214"/>
    </row>
    <row r="307" spans="1:7" ht="14.25">
      <c r="A307" s="211" t="s">
        <v>1588</v>
      </c>
      <c r="B307" s="228">
        <f>119*55/60</f>
        <v>109.08333333333333</v>
      </c>
      <c r="C307" s="225">
        <f>151*55/60</f>
        <v>138.41666666666666</v>
      </c>
      <c r="D307" s="226"/>
      <c r="E307" s="227"/>
      <c r="F307" s="213">
        <f>275*55/60</f>
        <v>252.08333333333334</v>
      </c>
      <c r="G307" s="214"/>
    </row>
    <row r="308" spans="1:7" ht="15" thickBot="1">
      <c r="A308" s="229" t="s">
        <v>1589</v>
      </c>
      <c r="B308" s="230">
        <v>119</v>
      </c>
      <c r="C308" s="231">
        <f>151*60/60</f>
        <v>151</v>
      </c>
      <c r="D308" s="232"/>
      <c r="E308" s="233"/>
      <c r="F308" s="234">
        <f>275*60/60</f>
        <v>275</v>
      </c>
      <c r="G308" s="235"/>
    </row>
    <row r="309" spans="3:7" ht="15" thickTop="1">
      <c r="C309" s="236"/>
      <c r="D309" s="236"/>
      <c r="E309" s="236"/>
      <c r="F309" s="237"/>
      <c r="G309" s="237"/>
    </row>
    <row r="310" spans="3:7" ht="14.25">
      <c r="C310" s="236"/>
      <c r="D310" s="236"/>
      <c r="E310" s="236"/>
      <c r="F310" s="237"/>
      <c r="G310" s="237"/>
    </row>
    <row r="311" spans="3:7" ht="14.25">
      <c r="C311" s="236"/>
      <c r="D311" s="236"/>
      <c r="E311" s="236"/>
      <c r="F311" s="237"/>
      <c r="G311" s="237"/>
    </row>
    <row r="313" ht="14.25">
      <c r="G313"/>
    </row>
  </sheetData>
  <sheetProtection/>
  <mergeCells count="67">
    <mergeCell ref="C309:E309"/>
    <mergeCell ref="F309:G309"/>
    <mergeCell ref="C310:E310"/>
    <mergeCell ref="F310:G310"/>
    <mergeCell ref="C311:E311"/>
    <mergeCell ref="F311:G311"/>
    <mergeCell ref="C306:E306"/>
    <mergeCell ref="F306:G306"/>
    <mergeCell ref="C307:E307"/>
    <mergeCell ref="F307:G307"/>
    <mergeCell ref="C308:E308"/>
    <mergeCell ref="F308:G308"/>
    <mergeCell ref="C303:E303"/>
    <mergeCell ref="F303:G303"/>
    <mergeCell ref="C304:E304"/>
    <mergeCell ref="F304:G304"/>
    <mergeCell ref="C305:E305"/>
    <mergeCell ref="F305:G305"/>
    <mergeCell ref="C300:E300"/>
    <mergeCell ref="F300:G300"/>
    <mergeCell ref="C301:E301"/>
    <mergeCell ref="F301:G301"/>
    <mergeCell ref="C302:E302"/>
    <mergeCell ref="F302:G302"/>
    <mergeCell ref="C297:E297"/>
    <mergeCell ref="F297:G297"/>
    <mergeCell ref="C298:E298"/>
    <mergeCell ref="F298:G298"/>
    <mergeCell ref="C299:E299"/>
    <mergeCell ref="F299:G299"/>
    <mergeCell ref="A277:G277"/>
    <mergeCell ref="A278:G278"/>
    <mergeCell ref="A279:G279"/>
    <mergeCell ref="C295:E295"/>
    <mergeCell ref="F295:G295"/>
    <mergeCell ref="C296:E296"/>
    <mergeCell ref="F296:G296"/>
    <mergeCell ref="A254:A259"/>
    <mergeCell ref="A260:A267"/>
    <mergeCell ref="A268:A271"/>
    <mergeCell ref="A272:A275"/>
    <mergeCell ref="C276:D276"/>
    <mergeCell ref="E276:F276"/>
    <mergeCell ref="A198:A213"/>
    <mergeCell ref="A214:A230"/>
    <mergeCell ref="A231:A240"/>
    <mergeCell ref="A241:A242"/>
    <mergeCell ref="A243:A245"/>
    <mergeCell ref="A246:A253"/>
    <mergeCell ref="A125:A136"/>
    <mergeCell ref="A137:A139"/>
    <mergeCell ref="A140:A150"/>
    <mergeCell ref="A151:A167"/>
    <mergeCell ref="A168:A178"/>
    <mergeCell ref="A179:A197"/>
    <mergeCell ref="A41:A53"/>
    <mergeCell ref="A54:A63"/>
    <mergeCell ref="A64:A88"/>
    <mergeCell ref="A89:A99"/>
    <mergeCell ref="A100:A118"/>
    <mergeCell ref="A119:A124"/>
    <mergeCell ref="C4:D4"/>
    <mergeCell ref="E4:G4"/>
    <mergeCell ref="A6:A9"/>
    <mergeCell ref="A10:A16"/>
    <mergeCell ref="A17:A27"/>
    <mergeCell ref="A29:A4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רעות זוהר[Reut Zohar]</dc:creator>
  <cp:keywords/>
  <dc:description/>
  <cp:lastModifiedBy>רעות זוהר[Reut Zohar]</cp:lastModifiedBy>
  <dcterms:created xsi:type="dcterms:W3CDTF">2014-12-29T10:40:16Z</dcterms:created>
  <dcterms:modified xsi:type="dcterms:W3CDTF">2014-12-29T10:42:26Z</dcterms:modified>
  <cp:category/>
  <cp:version/>
  <cp:contentType/>
  <cp:contentStatus/>
</cp:coreProperties>
</file>