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345" activeTab="5"/>
  </bookViews>
  <sheets>
    <sheet name="ינואר" sheetId="1" r:id="rId1"/>
    <sheet name="פברואר" sheetId="2" r:id="rId2"/>
    <sheet name="מרץ" sheetId="3" r:id="rId3"/>
    <sheet name="אפריל" sheetId="4" r:id="rId4"/>
    <sheet name="מאי" sheetId="5" r:id="rId5"/>
    <sheet name="יוני" sheetId="6" r:id="rId6"/>
    <sheet name="גרפים עברית" sheetId="7" r:id="rId7"/>
  </sheets>
  <externalReferences>
    <externalReference r:id="rId10"/>
    <externalReference r:id="rId11"/>
    <externalReference r:id="rId12"/>
    <externalReference r:id="rId13"/>
    <externalReference r:id="rId14"/>
  </externalReferences>
  <definedNames/>
  <calcPr fullCalcOnLoad="1"/>
</workbook>
</file>

<file path=xl/sharedStrings.xml><?xml version="1.0" encoding="utf-8"?>
<sst xmlns="http://schemas.openxmlformats.org/spreadsheetml/2006/main" count="699" uniqueCount="90">
  <si>
    <t>כמות ביחידות, ערך במליוני $ והכנסות מ"ק במליוני ₪</t>
  </si>
  <si>
    <t>מ צ ט ב ר - מ ת ח י ל ת   ה ש נ ה</t>
  </si>
  <si>
    <t>רכב  וחלקיו</t>
  </si>
  <si>
    <t>סוג</t>
  </si>
  <si>
    <t>ינואר - ינואר 05</t>
  </si>
  <si>
    <t>ינואר - ינואר 06</t>
  </si>
  <si>
    <t>שינוי ב-%</t>
  </si>
  <si>
    <t>כמות</t>
  </si>
  <si>
    <t>ערך ב-$</t>
  </si>
  <si>
    <t>הכנסות ב-₪</t>
  </si>
  <si>
    <t>נוסעים</t>
  </si>
  <si>
    <t>מסחרי</t>
  </si>
  <si>
    <t>דו גלגלי</t>
  </si>
  <si>
    <t>משאיות וטרקטורים</t>
  </si>
  <si>
    <t>חלקי חילוף</t>
  </si>
  <si>
    <t xml:space="preserve"> ס ה " כ</t>
  </si>
  <si>
    <t>ח ו ד ש י</t>
  </si>
  <si>
    <t>ינואר 2013</t>
  </si>
  <si>
    <t>ינואר 2014</t>
  </si>
  <si>
    <t>שינוי ב-% לעומת חודש קודם</t>
  </si>
  <si>
    <t>מוניות</t>
  </si>
  <si>
    <t>רכב סיור ותיור</t>
  </si>
  <si>
    <t xml:space="preserve"> </t>
  </si>
  <si>
    <t>המוצר</t>
  </si>
  <si>
    <t>ינואר-ינואר 2005</t>
  </si>
  <si>
    <t>ינואר-ינואר 2006</t>
  </si>
  <si>
    <t>מוצרי חשמל לבנים</t>
  </si>
  <si>
    <t>מקררים</t>
  </si>
  <si>
    <t>מכונות כביסה</t>
  </si>
  <si>
    <t>מיבשי כביסה</t>
  </si>
  <si>
    <t>מדיחי כלים</t>
  </si>
  <si>
    <t>אחר</t>
  </si>
  <si>
    <t xml:space="preserve">סה"כ </t>
  </si>
  <si>
    <t>אלקט' בידורית</t>
  </si>
  <si>
    <t>טלויזיה</t>
  </si>
  <si>
    <t>וידאו</t>
  </si>
  <si>
    <t>DVD</t>
  </si>
  <si>
    <r>
      <t xml:space="preserve"> סיגריות</t>
    </r>
    <r>
      <rPr>
        <b/>
        <sz val="12"/>
        <rFont val="Times New Roman"/>
        <family val="1"/>
      </rPr>
      <t xml:space="preserve"> (</t>
    </r>
    <r>
      <rPr>
        <b/>
        <sz val="11"/>
        <rFont val="Times New Roman"/>
        <family val="1"/>
      </rPr>
      <t>אלפי חפיסות)</t>
    </r>
    <r>
      <rPr>
        <b/>
        <sz val="12"/>
        <rFont val="Times New Roman"/>
        <family val="1"/>
      </rPr>
      <t xml:space="preserve"> </t>
    </r>
  </si>
  <si>
    <t>וידאו + DVD</t>
  </si>
  <si>
    <t>הכנסות מ"ק ב-₪</t>
  </si>
  <si>
    <t>ערך</t>
  </si>
  <si>
    <t>הכנסות</t>
  </si>
  <si>
    <t>אחרים</t>
  </si>
  <si>
    <t>טלפונים סללורים</t>
  </si>
  <si>
    <t>כהל</t>
  </si>
  <si>
    <t>דלק</t>
  </si>
  <si>
    <r>
      <rPr>
        <b/>
        <sz val="12"/>
        <rFont val="Times New Roman"/>
        <family val="1"/>
      </rPr>
      <t xml:space="preserve">סה"כ יבוא </t>
    </r>
    <r>
      <rPr>
        <sz val="10"/>
        <rFont val="Times New Roman"/>
        <family val="1"/>
      </rPr>
      <t>(ללא יהלומים)</t>
    </r>
  </si>
  <si>
    <t>ינואר</t>
  </si>
  <si>
    <t>חודש קודם</t>
  </si>
  <si>
    <t>שינוי ב%</t>
  </si>
  <si>
    <t>דצמבר</t>
  </si>
  <si>
    <t>ערך יבוא  (מליוני $)</t>
  </si>
  <si>
    <t>רכב וחלקיו</t>
  </si>
  <si>
    <t>מ צ ט ב ר  מ ת ח י ל ת  ה ש נ ה</t>
  </si>
  <si>
    <t>ינואר - פברואר 13</t>
  </si>
  <si>
    <t>ינואר - פברואר 14</t>
  </si>
  <si>
    <t>וידאו+DVD</t>
  </si>
  <si>
    <t>ינו'-פבר' 13</t>
  </si>
  <si>
    <t>ינו'-פבר' 14</t>
  </si>
  <si>
    <t>פבר' 13</t>
  </si>
  <si>
    <t>פבר' 14</t>
  </si>
  <si>
    <r>
      <t xml:space="preserve">סה"כ יבוא </t>
    </r>
    <r>
      <rPr>
        <sz val="10"/>
        <rFont val="Times New Roman"/>
        <family val="1"/>
      </rPr>
      <t>(ללא יהלומים)</t>
    </r>
  </si>
  <si>
    <t>ינואר - פברואר</t>
  </si>
  <si>
    <t>פברואר</t>
  </si>
  <si>
    <t>ינואר - מרץ 13</t>
  </si>
  <si>
    <t>ינואר - מרץ 14</t>
  </si>
  <si>
    <t>ינו'-מרץ 13</t>
  </si>
  <si>
    <t>ינו'-מרץ 14</t>
  </si>
  <si>
    <t>מרץ 13</t>
  </si>
  <si>
    <t>מרץ 14</t>
  </si>
  <si>
    <t>ינואר - מרץ</t>
  </si>
  <si>
    <t>מרץ</t>
  </si>
  <si>
    <t>ינואר - אפריל 13</t>
  </si>
  <si>
    <t>ינואר - אפריל 14</t>
  </si>
  <si>
    <t>ינו'-אפר' 13</t>
  </si>
  <si>
    <t>ינו'-אפר' 14</t>
  </si>
  <si>
    <t>אפר' 13</t>
  </si>
  <si>
    <t>אפר' 14</t>
  </si>
  <si>
    <t>ינואר - אפריל</t>
  </si>
  <si>
    <t>אפריל</t>
  </si>
  <si>
    <t>ינואר - מאי 13</t>
  </si>
  <si>
    <t>ינו'-מאי 13</t>
  </si>
  <si>
    <t>ינואר - מאי</t>
  </si>
  <si>
    <t>מאי</t>
  </si>
  <si>
    <t>ינואר - מאי 14</t>
  </si>
  <si>
    <t>ינו'-מאי 14</t>
  </si>
  <si>
    <t>ינואר - יוני 13</t>
  </si>
  <si>
    <t>ינואר - יוני 14</t>
  </si>
  <si>
    <t>יוני 13</t>
  </si>
  <si>
    <t>יוני 14</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</si>
</sst>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s>
  <fonts count="79">
    <font>
      <sz val="11"/>
      <color theme="1"/>
      <name val="Calibri"/>
      <family val="2"/>
    </font>
    <font>
      <sz val="11"/>
      <color indexed="8"/>
      <name val="Arial"/>
      <family val="2"/>
    </font>
    <font>
      <sz val="10"/>
      <name val="Times New Roman"/>
      <family val="1"/>
    </font>
    <font>
      <b/>
      <sz val="16"/>
      <name val="Times New Roman"/>
      <family val="1"/>
    </font>
    <font>
      <b/>
      <sz val="14"/>
      <name val="Times New Roman"/>
      <family val="1"/>
    </font>
    <font>
      <b/>
      <sz val="12"/>
      <name val="Times New Roman"/>
      <family val="1"/>
    </font>
    <font>
      <sz val="12"/>
      <name val="Times New Roman"/>
      <family val="1"/>
    </font>
    <font>
      <sz val="11"/>
      <name val="Times New Roman"/>
      <family val="1"/>
    </font>
    <font>
      <sz val="11"/>
      <color indexed="18"/>
      <name val="Times New Roman"/>
      <family val="1"/>
    </font>
    <font>
      <b/>
      <sz val="11"/>
      <name val="Times New Roman"/>
      <family val="1"/>
    </font>
    <font>
      <b/>
      <sz val="11"/>
      <color indexed="18"/>
      <name val="Times New Roman"/>
      <family val="1"/>
    </font>
    <font>
      <b/>
      <sz val="10"/>
      <name val="Times New Roman"/>
      <family val="1"/>
    </font>
    <font>
      <b/>
      <sz val="20"/>
      <name val="Times New Roman"/>
      <family val="1"/>
    </font>
    <font>
      <sz val="11"/>
      <color indexed="62"/>
      <name val="Times New Roman"/>
      <family val="1"/>
    </font>
    <font>
      <b/>
      <sz val="11"/>
      <color indexed="62"/>
      <name val="Times New Roman"/>
      <family val="1"/>
    </font>
    <font>
      <b/>
      <sz val="12"/>
      <name val="David"/>
      <family val="2"/>
    </font>
    <font>
      <b/>
      <sz val="12"/>
      <color indexed="18"/>
      <name val="David"/>
      <family val="2"/>
    </font>
    <font>
      <sz val="14"/>
      <name val="Times New Roman"/>
      <family val="1"/>
    </font>
    <font>
      <b/>
      <sz val="11"/>
      <name val="David"/>
      <family val="2"/>
    </font>
    <font>
      <sz val="16"/>
      <name val="Arial"/>
      <family val="2"/>
    </font>
    <font>
      <sz val="12"/>
      <color indexed="18"/>
      <name val="Times New Roman"/>
      <family val="1"/>
    </font>
    <font>
      <b/>
      <sz val="12"/>
      <color indexed="18"/>
      <name val="Times New Roman"/>
      <family val="1"/>
    </font>
    <font>
      <sz val="10"/>
      <color indexed="62"/>
      <name val="Arial"/>
      <family val="2"/>
    </font>
    <font>
      <sz val="10"/>
      <name val="Arial"/>
      <family val="0"/>
    </font>
    <font>
      <b/>
      <sz val="32"/>
      <name val="Times New Roman"/>
      <family val="0"/>
    </font>
    <font>
      <b/>
      <sz val="24"/>
      <name val="Times New Roman"/>
      <family val="0"/>
    </font>
    <font>
      <b/>
      <sz val="32"/>
      <name val="Calibri"/>
      <family val="0"/>
    </font>
    <font>
      <b/>
      <sz val="28"/>
      <name val="Calibri"/>
      <family val="0"/>
    </font>
    <font>
      <b/>
      <sz val="28"/>
      <name val="Times New Roman"/>
      <family val="0"/>
    </font>
    <font>
      <sz val="15.25"/>
      <color indexed="8"/>
      <name val="Arial"/>
      <family val="0"/>
    </font>
    <font>
      <b/>
      <sz val="9.75"/>
      <color indexed="8"/>
      <name val="David"/>
      <family val="0"/>
    </font>
    <font>
      <b/>
      <sz val="10.5"/>
      <color indexed="8"/>
      <name val="Arial"/>
      <family val="0"/>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sz val="12"/>
      <color indexed="12"/>
      <name val="Arial"/>
      <family val="2"/>
    </font>
    <font>
      <b/>
      <u val="single"/>
      <sz val="11"/>
      <color indexed="8"/>
      <name val="Arial"/>
      <family val="0"/>
    </font>
    <font>
      <sz val="11"/>
      <color indexed="8"/>
      <name val="Calibri"/>
      <family val="0"/>
    </font>
    <font>
      <sz val="10.5"/>
      <color indexed="8"/>
      <name val="Calibri"/>
      <family val="0"/>
    </font>
    <font>
      <sz val="9"/>
      <color indexed="8"/>
      <name val="Calibri"/>
      <family val="0"/>
    </font>
    <font>
      <sz val="12"/>
      <color indexed="8"/>
      <name val="Arial"/>
      <family val="0"/>
    </font>
    <font>
      <sz val="8"/>
      <color indexed="8"/>
      <name val="Calibri"/>
      <family val="0"/>
    </font>
    <font>
      <sz val="12"/>
      <color indexed="8"/>
      <name val="Calibri"/>
      <family val="0"/>
    </font>
    <font>
      <b/>
      <sz val="13.5"/>
      <color indexed="10"/>
      <name val="Arial"/>
      <family val="0"/>
    </font>
    <font>
      <b/>
      <sz val="17.25"/>
      <color indexed="14"/>
      <name val="Arial"/>
      <family val="0"/>
    </font>
    <font>
      <b/>
      <sz val="15"/>
      <color indexed="12"/>
      <name val="Arial"/>
      <family val="0"/>
    </font>
    <font>
      <b/>
      <sz val="15"/>
      <color indexed="14"/>
      <name val="Arial"/>
      <family val="0"/>
    </font>
    <font>
      <b/>
      <sz val="17.25"/>
      <color indexed="12"/>
      <name val="Arial"/>
      <family val="0"/>
    </font>
    <font>
      <b/>
      <sz val="14"/>
      <color indexed="12"/>
      <name val="Arial"/>
      <family val="0"/>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b/>
      <sz val="12"/>
      <color rgb="FF0000CC"/>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gradientFill degree="90">
        <stop position="0">
          <color theme="0"/>
        </stop>
        <stop position="1">
          <color rgb="FFCDCDFF"/>
        </stop>
      </gradientFill>
    </fill>
    <fill>
      <gradientFill>
        <stop position="0">
          <color theme="0"/>
        </stop>
        <stop position="1">
          <color rgb="FFCDCDFF"/>
        </stop>
      </gradientFill>
    </fill>
    <fill>
      <patternFill patternType="solid">
        <fgColor rgb="FFFFFF00"/>
        <bgColor indexed="64"/>
      </patternFill>
    </fill>
    <fill>
      <patternFill patternType="gray0625">
        <fgColor indexed="9"/>
        <bgColor theme="0" tint="-0.04997999966144562"/>
      </patternFill>
    </fill>
    <fill>
      <patternFill patternType="gray125">
        <fgColor indexed="9"/>
        <bgColor theme="0" tint="-0.04997999966144562"/>
      </patternFill>
    </fill>
    <fill>
      <gradientFill>
        <stop position="0">
          <color theme="0"/>
        </stop>
        <stop position="1">
          <color rgb="FFCDCDFF"/>
        </stop>
      </gradientFill>
    </fill>
    <fill>
      <gradientFill>
        <stop position="0">
          <color theme="0"/>
        </stop>
        <stop position="1">
          <color rgb="FFCDCDFF"/>
        </stop>
      </gradientFill>
    </fill>
    <fill>
      <patternFill patternType="solid">
        <fgColor theme="0"/>
        <bgColor indexed="64"/>
      </patternFill>
    </fill>
    <fill>
      <patternFill patternType="solid">
        <fgColor theme="0"/>
        <bgColor indexed="64"/>
      </pattern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B9B9FF"/>
        </stop>
      </gradientFill>
    </fill>
    <fill>
      <gradientFill degree="90">
        <stop position="0">
          <color theme="0"/>
        </stop>
        <stop position="1">
          <color rgb="FFB9B9FF"/>
        </stop>
      </gradientFill>
    </fill>
  </fills>
  <borders count="12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medium">
        <color indexed="24"/>
      </left>
      <right/>
      <top/>
      <bottom/>
    </border>
    <border>
      <left/>
      <right style="medium">
        <color indexed="24"/>
      </right>
      <top/>
      <bottom/>
    </border>
    <border>
      <left/>
      <right style="medium">
        <color indexed="18"/>
      </right>
      <top/>
      <bottom/>
    </border>
    <border>
      <left/>
      <right style="medium">
        <color indexed="24"/>
      </right>
      <top style="medium">
        <color indexed="24"/>
      </top>
      <bottom style="medium">
        <color indexed="18"/>
      </bottom>
    </border>
    <border>
      <left style="medium">
        <color indexed="24"/>
      </left>
      <right/>
      <top style="medium">
        <color indexed="24"/>
      </top>
      <bottom style="medium">
        <color indexed="18"/>
      </bottom>
    </border>
    <border>
      <left/>
      <right/>
      <top style="medium">
        <color indexed="24"/>
      </top>
      <bottom style="medium">
        <color indexed="18"/>
      </bottom>
    </border>
    <border>
      <left/>
      <right style="medium">
        <color indexed="18"/>
      </right>
      <top style="medium">
        <color indexed="24"/>
      </top>
      <bottom style="medium">
        <color indexed="18"/>
      </bottom>
    </border>
    <border>
      <left/>
      <right style="medium">
        <color rgb="FF002060"/>
      </right>
      <top style="medium">
        <color indexed="24"/>
      </top>
      <bottom/>
    </border>
    <border>
      <left style="medium">
        <color indexed="18"/>
      </left>
      <right/>
      <top/>
      <bottom/>
    </border>
    <border>
      <left/>
      <right style="medium">
        <color rgb="FF002060"/>
      </right>
      <top/>
      <bottom/>
    </border>
    <border>
      <left style="medium">
        <color indexed="18"/>
      </left>
      <right/>
      <top style="medium">
        <color indexed="18"/>
      </top>
      <bottom style="medium">
        <color indexed="18"/>
      </bottom>
    </border>
    <border>
      <left style="medium">
        <color indexed="24"/>
      </left>
      <right/>
      <top style="medium">
        <color indexed="18"/>
      </top>
      <bottom style="medium">
        <color indexed="18"/>
      </bottom>
    </border>
    <border>
      <left/>
      <right/>
      <top style="medium">
        <color indexed="18"/>
      </top>
      <bottom style="medium">
        <color indexed="18"/>
      </bottom>
    </border>
    <border>
      <left/>
      <right style="medium">
        <color indexed="24"/>
      </right>
      <top style="medium">
        <color indexed="18"/>
      </top>
      <bottom style="medium">
        <color indexed="18"/>
      </bottom>
    </border>
    <border>
      <left/>
      <right style="medium">
        <color rgb="FF002060"/>
      </right>
      <top style="medium">
        <color indexed="18"/>
      </top>
      <bottom style="medium">
        <color indexed="18"/>
      </bottom>
    </border>
    <border>
      <left style="medium">
        <color indexed="18"/>
      </left>
      <right/>
      <top style="medium">
        <color indexed="18"/>
      </top>
      <bottom/>
    </border>
    <border>
      <left style="medium">
        <color indexed="18"/>
      </left>
      <right/>
      <top/>
      <bottom style="medium">
        <color indexed="24"/>
      </bottom>
    </border>
    <border>
      <left style="medium">
        <color indexed="24"/>
      </left>
      <right/>
      <top/>
      <bottom style="medium">
        <color indexed="24"/>
      </bottom>
    </border>
    <border>
      <left/>
      <right/>
      <top/>
      <bottom style="medium">
        <color indexed="24"/>
      </bottom>
    </border>
    <border>
      <left/>
      <right style="medium">
        <color indexed="24"/>
      </right>
      <top/>
      <bottom style="medium">
        <color indexed="24"/>
      </bottom>
    </border>
    <border>
      <left/>
      <right style="medium">
        <color indexed="18"/>
      </right>
      <top/>
      <bottom style="medium">
        <color indexed="24"/>
      </bottom>
    </border>
    <border>
      <left style="medium">
        <color indexed="24"/>
      </left>
      <right style="medium">
        <color indexed="24"/>
      </right>
      <top style="medium">
        <color indexed="24"/>
      </top>
      <bottom style="medium">
        <color indexed="18"/>
      </bottom>
    </border>
    <border>
      <left/>
      <right/>
      <top style="medium">
        <color indexed="24"/>
      </top>
      <bottom/>
    </border>
    <border>
      <left style="medium">
        <color indexed="24"/>
      </left>
      <right/>
      <top style="medium">
        <color indexed="24"/>
      </top>
      <bottom/>
    </border>
    <border>
      <left/>
      <right style="medium">
        <color indexed="24"/>
      </right>
      <top style="medium">
        <color indexed="24"/>
      </top>
      <bottom/>
    </border>
    <border>
      <left/>
      <right style="medium">
        <color indexed="18"/>
      </right>
      <top style="medium">
        <color indexed="24"/>
      </top>
      <bottom/>
    </border>
    <border>
      <left/>
      <right style="medium"/>
      <top style="medium"/>
      <bottom style="medium"/>
    </border>
    <border>
      <left style="medium">
        <color indexed="24"/>
      </left>
      <right/>
      <top style="medium">
        <color theme="4" tint="0.3999499976634979"/>
      </top>
      <bottom/>
    </border>
    <border>
      <left/>
      <right/>
      <top style="medium">
        <color theme="4" tint="0.3999499976634979"/>
      </top>
      <bottom/>
    </border>
    <border>
      <left/>
      <right style="medium">
        <color indexed="18"/>
      </right>
      <top style="medium">
        <color theme="4" tint="0.3999499976634979"/>
      </top>
      <bottom/>
    </border>
    <border>
      <left style="medium">
        <color indexed="24"/>
      </left>
      <right/>
      <top/>
      <bottom style="medium">
        <color theme="4" tint="0.3999499976634979"/>
      </bottom>
    </border>
    <border>
      <left>
        <color indexed="63"/>
      </left>
      <right>
        <color indexed="63"/>
      </right>
      <top>
        <color indexed="63"/>
      </top>
      <bottom style="medium">
        <color theme="4" tint="0.3999499976634979"/>
      </bottom>
    </border>
    <border>
      <left/>
      <right style="medium">
        <color indexed="18"/>
      </right>
      <top/>
      <bottom style="medium">
        <color theme="4" tint="0.3999499976634979"/>
      </bottom>
    </border>
    <border>
      <left style="medium">
        <color indexed="18"/>
      </left>
      <right style="medium">
        <color indexed="24"/>
      </right>
      <top/>
      <bottom/>
    </border>
    <border>
      <left style="medium">
        <color indexed="24"/>
      </left>
      <right/>
      <top style="medium">
        <color rgb="FF9999FF"/>
      </top>
      <bottom style="medium">
        <color rgb="FF9999FF"/>
      </bottom>
    </border>
    <border>
      <left/>
      <right/>
      <top style="medium">
        <color rgb="FF9999FF"/>
      </top>
      <bottom style="medium">
        <color rgb="FF9999FF"/>
      </bottom>
    </border>
    <border>
      <left/>
      <right style="medium">
        <color indexed="24"/>
      </right>
      <top style="medium">
        <color rgb="FF9999FF"/>
      </top>
      <bottom style="medium">
        <color rgb="FF9999FF"/>
      </bottom>
    </border>
    <border>
      <left/>
      <right style="medium">
        <color rgb="FF9999FF"/>
      </right>
      <top style="medium">
        <color rgb="FF9999FF"/>
      </top>
      <bottom style="medium">
        <color rgb="FF9999FF"/>
      </bottom>
    </border>
    <border>
      <left style="medium">
        <color rgb="FF9999FF"/>
      </left>
      <right/>
      <top/>
      <bottom style="medium">
        <color rgb="FFB9B9FF"/>
      </bottom>
    </border>
    <border>
      <left/>
      <right style="medium">
        <color rgb="FF9999FF"/>
      </right>
      <top/>
      <bottom style="medium">
        <color rgb="FFB9B9FF"/>
      </bottom>
    </border>
    <border>
      <left style="medium">
        <color rgb="FF9999FF"/>
      </left>
      <right/>
      <top/>
      <bottom/>
    </border>
    <border>
      <left/>
      <right style="medium">
        <color rgb="FF9999FF"/>
      </right>
      <top/>
      <bottom/>
    </border>
    <border>
      <left/>
      <right/>
      <top/>
      <bottom style="medium">
        <color rgb="FF0000CC"/>
      </bottom>
    </border>
    <border>
      <left style="medium">
        <color rgb="FF9999FF"/>
      </left>
      <right/>
      <top/>
      <bottom style="medium">
        <color rgb="FF0000CC"/>
      </bottom>
    </border>
    <border>
      <left/>
      <right style="medium">
        <color rgb="FF9999FF"/>
      </right>
      <top/>
      <bottom style="medium">
        <color rgb="FF0000CC"/>
      </bottom>
    </border>
    <border>
      <left/>
      <right/>
      <top style="medium">
        <color indexed="31"/>
      </top>
      <bottom style="medium">
        <color indexed="31"/>
      </bottom>
    </border>
    <border>
      <left/>
      <right style="medium">
        <color indexed="31"/>
      </right>
      <top style="medium">
        <color indexed="31"/>
      </top>
      <bottom style="medium">
        <color indexed="31"/>
      </bottom>
    </border>
    <border>
      <left/>
      <right/>
      <top/>
      <bottom style="medium">
        <color indexed="31"/>
      </bottom>
    </border>
    <border>
      <left/>
      <right style="medium">
        <color indexed="24"/>
      </right>
      <top/>
      <bottom style="medium">
        <color indexed="31"/>
      </bottom>
    </border>
    <border>
      <left style="medium">
        <color indexed="24"/>
      </left>
      <right/>
      <top style="medium">
        <color indexed="31"/>
      </top>
      <bottom style="medium">
        <color indexed="24"/>
      </bottom>
    </border>
    <border>
      <left/>
      <right style="medium">
        <color indexed="31"/>
      </right>
      <top style="medium">
        <color indexed="31"/>
      </top>
      <bottom style="medium">
        <color indexed="24"/>
      </bottom>
    </border>
    <border>
      <left/>
      <right/>
      <top style="medium">
        <color indexed="31"/>
      </top>
      <bottom style="medium">
        <color indexed="24"/>
      </bottom>
    </border>
    <border>
      <left style="medium">
        <color indexed="24"/>
      </left>
      <right>
        <color indexed="63"/>
      </right>
      <top style="medium">
        <color indexed="24"/>
      </top>
      <bottom style="medium">
        <color theme="4" tint="0.3999499976634979"/>
      </bottom>
    </border>
    <border>
      <left>
        <color indexed="63"/>
      </left>
      <right>
        <color indexed="63"/>
      </right>
      <top style="medium">
        <color indexed="24"/>
      </top>
      <bottom style="medium">
        <color theme="4" tint="0.3999499976634979"/>
      </bottom>
    </border>
    <border>
      <left>
        <color indexed="63"/>
      </left>
      <right style="medium">
        <color indexed="24"/>
      </right>
      <top style="medium">
        <color indexed="24"/>
      </top>
      <bottom style="medium">
        <color theme="4" tint="0.3999499976634979"/>
      </bottom>
    </border>
    <border>
      <left>
        <color indexed="63"/>
      </left>
      <right style="medium"/>
      <top style="medium">
        <color indexed="24"/>
      </top>
      <bottom style="medium">
        <color theme="4" tint="0.3999499976634979"/>
      </bottom>
    </border>
    <border>
      <left style="medium"/>
      <right style="medium">
        <color indexed="24"/>
      </right>
      <top>
        <color indexed="63"/>
      </top>
      <bottom>
        <color indexed="63"/>
      </bottom>
    </border>
    <border>
      <left>
        <color indexed="63"/>
      </left>
      <right style="medium"/>
      <top>
        <color indexed="63"/>
      </top>
      <bottom>
        <color indexed="63"/>
      </bottom>
    </border>
    <border>
      <left style="medium"/>
      <right style="medium">
        <color indexed="24"/>
      </right>
      <top style="medium">
        <color indexed="24"/>
      </top>
      <bottom>
        <color indexed="63"/>
      </bottom>
    </border>
    <border>
      <left>
        <color indexed="63"/>
      </left>
      <right style="medium"/>
      <top style="medium">
        <color indexed="24"/>
      </top>
      <bottom>
        <color indexed="63"/>
      </bottom>
    </border>
    <border>
      <left>
        <color indexed="63"/>
      </left>
      <right style="medium">
        <color indexed="18"/>
      </right>
      <top style="medium">
        <color indexed="24"/>
      </top>
      <bottom style="medium">
        <color theme="4" tint="0.3999499976634979"/>
      </bottom>
    </border>
    <border>
      <left style="medium"/>
      <right/>
      <top style="medium">
        <color indexed="24"/>
      </top>
      <bottom style="medium">
        <color indexed="18"/>
      </bottom>
    </border>
    <border>
      <left>
        <color indexed="63"/>
      </left>
      <right>
        <color indexed="63"/>
      </right>
      <top>
        <color indexed="63"/>
      </top>
      <bottom style="medium">
        <color indexed="18"/>
      </bottom>
    </border>
    <border>
      <left style="medium">
        <color indexed="18"/>
      </left>
      <right>
        <color indexed="63"/>
      </right>
      <top>
        <color indexed="63"/>
      </top>
      <bottom style="medium">
        <color theme="4" tint="0.3999499976634979"/>
      </bottom>
    </border>
    <border>
      <left>
        <color indexed="63"/>
      </left>
      <right style="medium">
        <color indexed="24"/>
      </right>
      <top>
        <color indexed="63"/>
      </top>
      <bottom style="medium">
        <color theme="4" tint="0.3999499976634979"/>
      </bottom>
    </border>
    <border>
      <left/>
      <right style="medium">
        <color indexed="18"/>
      </right>
      <top style="medium">
        <color indexed="18"/>
      </top>
      <bottom style="medium">
        <color indexed="18"/>
      </bottom>
    </border>
    <border>
      <left/>
      <right/>
      <top/>
      <bottom style="medium">
        <color rgb="FFB9B9FF"/>
      </bottom>
    </border>
    <border>
      <left>
        <color indexed="63"/>
      </left>
      <right style="medium">
        <color rgb="FF0000CC"/>
      </right>
      <top>
        <color indexed="63"/>
      </top>
      <bottom style="medium">
        <color rgb="FFB9B9FF"/>
      </bottom>
    </border>
    <border>
      <left>
        <color indexed="63"/>
      </left>
      <right style="medium">
        <color rgb="FF0000CC"/>
      </right>
      <top>
        <color indexed="63"/>
      </top>
      <bottom>
        <color indexed="63"/>
      </bottom>
    </border>
    <border>
      <left>
        <color indexed="63"/>
      </left>
      <right style="medium">
        <color rgb="FF0000CC"/>
      </right>
      <top>
        <color indexed="63"/>
      </top>
      <bottom style="medium">
        <color rgb="FF0000CC"/>
      </bottom>
    </border>
    <border>
      <left style="medium"/>
      <right style="medium"/>
      <top style="medium"/>
      <bottom/>
    </border>
    <border>
      <left style="medium"/>
      <right style="medium"/>
      <top/>
      <bottom/>
    </border>
    <border>
      <left style="medium"/>
      <right style="medium"/>
      <top/>
      <bottom style="medium"/>
    </border>
    <border>
      <left style="medium">
        <color indexed="18"/>
      </left>
      <right style="medium">
        <color indexed="24"/>
      </right>
      <top style="medium">
        <color indexed="18"/>
      </top>
      <bottom/>
    </border>
    <border>
      <left style="medium">
        <color indexed="24"/>
      </left>
      <right/>
      <top style="medium">
        <color indexed="18"/>
      </top>
      <bottom style="medium">
        <color indexed="24"/>
      </bottom>
    </border>
    <border>
      <left/>
      <right/>
      <top style="medium">
        <color indexed="18"/>
      </top>
      <bottom style="medium">
        <color indexed="24"/>
      </bottom>
    </border>
    <border>
      <left/>
      <right style="medium">
        <color indexed="24"/>
      </right>
      <top style="medium">
        <color indexed="18"/>
      </top>
      <bottom style="medium">
        <color indexed="24"/>
      </bottom>
    </border>
    <border>
      <left style="medium">
        <color indexed="24"/>
      </left>
      <right/>
      <top style="medium">
        <color indexed="18"/>
      </top>
      <bottom/>
    </border>
    <border>
      <left/>
      <right/>
      <top style="medium">
        <color indexed="18"/>
      </top>
      <bottom/>
    </border>
    <border>
      <left/>
      <right style="medium">
        <color indexed="18"/>
      </right>
      <top style="medium">
        <color indexed="18"/>
      </top>
      <bottom/>
    </border>
    <border>
      <left style="medium"/>
      <right/>
      <top style="medium"/>
      <bottom style="medium"/>
    </border>
    <border>
      <left/>
      <right/>
      <top style="medium"/>
      <bottom style="medium"/>
    </border>
    <border>
      <left style="medium">
        <color indexed="18"/>
      </left>
      <right style="medium">
        <color indexed="24"/>
      </right>
      <top style="medium">
        <color indexed="24"/>
      </top>
      <bottom/>
    </border>
    <border>
      <left style="medium">
        <color indexed="18"/>
      </left>
      <right style="medium">
        <color indexed="24"/>
      </right>
      <top/>
      <bottom style="medium">
        <color indexed="24"/>
      </bottom>
    </border>
    <border>
      <left/>
      <right style="medium">
        <color indexed="18"/>
      </right>
      <top style="medium">
        <color indexed="18"/>
      </top>
      <bottom style="medium">
        <color indexed="24"/>
      </bottom>
    </border>
    <border>
      <left/>
      <right style="medium">
        <color indexed="24"/>
      </right>
      <top style="medium">
        <color indexed="18"/>
      </top>
      <bottom/>
    </border>
    <border>
      <left style="medium">
        <color rgb="FF9999FF"/>
      </left>
      <right/>
      <top style="medium">
        <color rgb="FF9999FF"/>
      </top>
      <bottom style="medium">
        <color rgb="FF9999FF"/>
      </bottom>
    </border>
    <border>
      <left style="medium">
        <color rgb="FF9999FF"/>
      </left>
      <right/>
      <top style="medium">
        <color rgb="FF0000CC"/>
      </top>
      <bottom/>
    </border>
    <border>
      <left/>
      <right style="medium">
        <color rgb="FF9999FF"/>
      </right>
      <top style="medium">
        <color rgb="FF0000CC"/>
      </top>
      <bottom/>
    </border>
    <border>
      <left/>
      <right style="medium">
        <color indexed="31"/>
      </right>
      <top style="medium">
        <color indexed="24"/>
      </top>
      <bottom/>
    </border>
    <border>
      <left style="medium">
        <color indexed="24"/>
      </left>
      <right/>
      <top/>
      <bottom style="medium">
        <color indexed="31"/>
      </bottom>
    </border>
    <border>
      <left/>
      <right style="medium">
        <color indexed="31"/>
      </right>
      <top/>
      <bottom style="medium">
        <color indexed="31"/>
      </bottom>
    </border>
    <border>
      <left style="medium">
        <color indexed="31"/>
      </left>
      <right/>
      <top style="medium">
        <color indexed="24"/>
      </top>
      <bottom style="medium">
        <color indexed="31"/>
      </bottom>
    </border>
    <border>
      <left/>
      <right/>
      <top style="medium">
        <color indexed="24"/>
      </top>
      <bottom style="medium">
        <color indexed="31"/>
      </bottom>
    </border>
    <border>
      <left/>
      <right style="medium">
        <color indexed="31"/>
      </right>
      <top style="medium">
        <color indexed="24"/>
      </top>
      <bottom style="medium">
        <color indexed="31"/>
      </bottom>
    </border>
    <border>
      <left/>
      <right style="medium">
        <color indexed="24"/>
      </right>
      <top style="medium">
        <color indexed="24"/>
      </top>
      <bottom style="medium">
        <color indexed="31"/>
      </bottom>
    </border>
    <border>
      <left style="medium">
        <color indexed="31"/>
      </left>
      <right/>
      <top style="medium">
        <color indexed="31"/>
      </top>
      <bottom style="medium">
        <color indexed="31"/>
      </bottom>
    </border>
    <border>
      <left style="medium">
        <color indexed="31"/>
      </left>
      <right/>
      <top style="medium">
        <color indexed="31"/>
      </top>
      <bottom style="medium">
        <color indexed="24"/>
      </bottom>
    </border>
    <border>
      <left style="medium">
        <color rgb="FF0000CC"/>
      </left>
      <right/>
      <top style="medium">
        <color rgb="FF0000CC"/>
      </top>
      <bottom/>
    </border>
    <border>
      <left style="medium">
        <color rgb="FF0000CC"/>
      </left>
      <right/>
      <top/>
      <bottom/>
    </border>
    <border>
      <left style="medium">
        <color rgb="FF0000CC"/>
      </left>
      <right/>
      <top/>
      <bottom style="medium">
        <color rgb="FF0000CC"/>
      </bottom>
    </border>
    <border>
      <left style="medium">
        <color rgb="FFB9B9FF"/>
      </left>
      <right/>
      <top style="medium">
        <color rgb="FF0000CC"/>
      </top>
      <bottom/>
    </border>
    <border>
      <left style="medium">
        <color rgb="FFB9B9FF"/>
      </left>
      <right/>
      <top/>
      <bottom style="medium">
        <color rgb="FFB9B9FF"/>
      </bottom>
    </border>
    <border>
      <left/>
      <right/>
      <top style="medium">
        <color rgb="FF0000CC"/>
      </top>
      <bottom/>
    </border>
    <border>
      <left>
        <color indexed="63"/>
      </left>
      <right>
        <color indexed="63"/>
      </right>
      <top style="medium">
        <color rgb="FF0000CC"/>
      </top>
      <bottom style="medium">
        <color rgb="FF0000CC"/>
      </bottom>
    </border>
    <border>
      <left>
        <color indexed="63"/>
      </left>
      <right style="medium">
        <color rgb="FF9999FF"/>
      </right>
      <top style="medium">
        <color rgb="FF0000CC"/>
      </top>
      <bottom style="medium">
        <color rgb="FF0000CC"/>
      </bottom>
    </border>
    <border>
      <left>
        <color indexed="63"/>
      </left>
      <right style="medium">
        <color rgb="FF0000CC"/>
      </right>
      <top style="medium">
        <color rgb="FF0000CC"/>
      </top>
      <bottom style="medium">
        <color rgb="FF0000CC"/>
      </bottom>
    </border>
    <border>
      <left style="medium">
        <color rgb="FFB9B9FF"/>
      </left>
      <right style="medium">
        <color rgb="FF0000CC"/>
      </right>
      <top style="medium">
        <color rgb="FF0000CC"/>
      </top>
      <bottom>
        <color indexed="63"/>
      </bottom>
    </border>
    <border>
      <left style="medium">
        <color rgb="FFB9B9FF"/>
      </left>
      <right style="medium">
        <color rgb="FF0000CC"/>
      </right>
      <top>
        <color indexed="63"/>
      </top>
      <bottom style="medium">
        <color rgb="FFB9B9FF"/>
      </bottom>
    </border>
    <border>
      <left style="medium">
        <color rgb="FF0000CC"/>
      </left>
      <right>
        <color indexed="63"/>
      </right>
      <top style="medium">
        <color rgb="FF0000CC"/>
      </top>
      <bottom style="medium">
        <color rgb="FF0000CC"/>
      </bottom>
    </border>
    <border>
      <left style="medium">
        <color rgb="FF9999FF"/>
      </left>
      <right>
        <color indexed="63"/>
      </right>
      <top style="medium">
        <color rgb="FF0000CC"/>
      </top>
      <bottom style="medium">
        <color rgb="FF0000CC"/>
      </bottom>
    </border>
    <border>
      <left style="medium"/>
      <right style="medium">
        <color indexed="24"/>
      </right>
      <top style="medium"/>
      <bottom>
        <color indexed="63"/>
      </bottom>
    </border>
    <border>
      <left style="medium">
        <color indexed="24"/>
      </left>
      <right>
        <color indexed="63"/>
      </right>
      <top style="medium"/>
      <bottom style="medium">
        <color indexed="24"/>
      </bottom>
    </border>
    <border>
      <left>
        <color indexed="63"/>
      </left>
      <right>
        <color indexed="63"/>
      </right>
      <top style="medium"/>
      <bottom style="medium">
        <color indexed="24"/>
      </bottom>
    </border>
    <border>
      <left>
        <color indexed="63"/>
      </left>
      <right style="medium">
        <color indexed="24"/>
      </right>
      <top style="medium"/>
      <bottom style="medium">
        <color indexed="24"/>
      </bottom>
    </border>
    <border>
      <left>
        <color indexed="63"/>
      </left>
      <right style="medium"/>
      <top style="medium"/>
      <bottom style="medium">
        <color indexed="2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lignment/>
      <protection/>
    </xf>
    <xf numFmtId="9" fontId="0" fillId="0" borderId="0" applyFont="0" applyFill="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0" fillId="26" borderId="1" applyNumberFormat="0" applyFont="0" applyAlignment="0" applyProtection="0"/>
    <xf numFmtId="0" fontId="63" fillId="27" borderId="2" applyNumberFormat="0" applyAlignment="0" applyProtection="0"/>
    <xf numFmtId="0" fontId="64" fillId="28" borderId="0" applyNumberFormat="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6" applyNumberFormat="0" applyFill="0" applyAlignment="0" applyProtection="0"/>
    <xf numFmtId="0" fontId="73" fillId="27" borderId="7" applyNumberFormat="0" applyAlignment="0" applyProtection="0"/>
    <xf numFmtId="0" fontId="74" fillId="30" borderId="2" applyNumberFormat="0" applyAlignment="0" applyProtection="0"/>
    <xf numFmtId="0" fontId="75" fillId="31" borderId="0" applyNumberFormat="0" applyBorder="0" applyAlignment="0" applyProtection="0"/>
    <xf numFmtId="0" fontId="76" fillId="32" borderId="8" applyNumberFormat="0" applyAlignment="0" applyProtection="0"/>
    <xf numFmtId="0" fontId="77" fillId="0" borderId="9" applyNumberFormat="0" applyFill="0" applyAlignment="0" applyProtection="0"/>
  </cellStyleXfs>
  <cellXfs count="419">
    <xf numFmtId="0" fontId="0" fillId="0" borderId="0" xfId="0" applyFont="1" applyAlignment="1">
      <alignment/>
    </xf>
    <xf numFmtId="3" fontId="0" fillId="0" borderId="0" xfId="0" applyNumberFormat="1" applyFill="1" applyAlignment="1">
      <alignment/>
    </xf>
    <xf numFmtId="3" fontId="2" fillId="0" borderId="0" xfId="0" applyNumberFormat="1" applyFont="1" applyFill="1" applyAlignment="1">
      <alignment/>
    </xf>
    <xf numFmtId="164" fontId="0" fillId="0" borderId="0" xfId="0" applyNumberFormat="1" applyFill="1" applyAlignment="1">
      <alignment/>
    </xf>
    <xf numFmtId="3" fontId="0" fillId="0" borderId="0" xfId="0" applyNumberFormat="1" applyAlignment="1">
      <alignment/>
    </xf>
    <xf numFmtId="3" fontId="2" fillId="0" borderId="0" xfId="0" applyNumberFormat="1" applyFont="1" applyAlignment="1">
      <alignment/>
    </xf>
    <xf numFmtId="3" fontId="5" fillId="0" borderId="10" xfId="0" applyNumberFormat="1" applyFont="1" applyFill="1" applyBorder="1" applyAlignment="1">
      <alignment horizontal="right"/>
    </xf>
    <xf numFmtId="164" fontId="5" fillId="0" borderId="0" xfId="0" applyNumberFormat="1" applyFont="1" applyFill="1" applyBorder="1" applyAlignment="1">
      <alignment horizontal="right"/>
    </xf>
    <xf numFmtId="164" fontId="5" fillId="0" borderId="11" xfId="0" applyNumberFormat="1" applyFont="1" applyFill="1" applyBorder="1" applyAlignment="1">
      <alignment horizontal="right"/>
    </xf>
    <xf numFmtId="164" fontId="5" fillId="0" borderId="10" xfId="0" applyNumberFormat="1" applyFont="1" applyFill="1" applyBorder="1" applyAlignment="1">
      <alignment horizontal="right"/>
    </xf>
    <xf numFmtId="164" fontId="5" fillId="0" borderId="0" xfId="0" applyNumberFormat="1" applyFont="1" applyFill="1" applyBorder="1" applyAlignment="1">
      <alignment horizontal="center"/>
    </xf>
    <xf numFmtId="164" fontId="5" fillId="0" borderId="12" xfId="0" applyNumberFormat="1" applyFont="1" applyFill="1" applyBorder="1" applyAlignment="1">
      <alignment horizontal="center"/>
    </xf>
    <xf numFmtId="3" fontId="6" fillId="0" borderId="0" xfId="0" applyNumberFormat="1" applyFont="1" applyAlignment="1">
      <alignment/>
    </xf>
    <xf numFmtId="3" fontId="7" fillId="0" borderId="11" xfId="0" applyNumberFormat="1" applyFont="1" applyFill="1" applyBorder="1" applyAlignment="1">
      <alignment/>
    </xf>
    <xf numFmtId="3" fontId="7" fillId="0" borderId="10" xfId="0" applyNumberFormat="1" applyFont="1" applyFill="1" applyBorder="1" applyAlignment="1">
      <alignment/>
    </xf>
    <xf numFmtId="3" fontId="7" fillId="0" borderId="0" xfId="0" applyNumberFormat="1" applyFont="1" applyFill="1" applyBorder="1" applyAlignment="1">
      <alignment/>
    </xf>
    <xf numFmtId="164" fontId="8" fillId="0" borderId="10" xfId="0" applyNumberFormat="1" applyFont="1" applyFill="1" applyBorder="1" applyAlignment="1">
      <alignment vertical="center"/>
    </xf>
    <xf numFmtId="164" fontId="8" fillId="0" borderId="0" xfId="0" applyNumberFormat="1" applyFont="1" applyFill="1" applyBorder="1" applyAlignment="1">
      <alignment vertical="center"/>
    </xf>
    <xf numFmtId="164" fontId="8" fillId="0" borderId="11" xfId="0" applyNumberFormat="1" applyFont="1" applyFill="1" applyBorder="1" applyAlignment="1">
      <alignment vertical="center"/>
    </xf>
    <xf numFmtId="164" fontId="2" fillId="0" borderId="0" xfId="0" applyNumberFormat="1" applyFont="1" applyFill="1" applyBorder="1" applyAlignment="1">
      <alignment/>
    </xf>
    <xf numFmtId="164" fontId="2" fillId="0" borderId="12" xfId="0" applyNumberFormat="1" applyFont="1" applyFill="1" applyBorder="1" applyAlignment="1">
      <alignment/>
    </xf>
    <xf numFmtId="164" fontId="8" fillId="0" borderId="10" xfId="0" applyNumberFormat="1" applyFont="1" applyFill="1" applyBorder="1" applyAlignment="1">
      <alignment/>
    </xf>
    <xf numFmtId="164" fontId="8" fillId="0" borderId="0" xfId="0" applyNumberFormat="1" applyFont="1" applyFill="1" applyBorder="1" applyAlignment="1">
      <alignment/>
    </xf>
    <xf numFmtId="164" fontId="8" fillId="0" borderId="11" xfId="0" applyNumberFormat="1" applyFont="1" applyFill="1" applyBorder="1" applyAlignment="1">
      <alignment/>
    </xf>
    <xf numFmtId="3" fontId="5" fillId="0" borderId="13" xfId="0" applyNumberFormat="1" applyFont="1" applyFill="1" applyBorder="1" applyAlignment="1">
      <alignment horizontal="center"/>
    </xf>
    <xf numFmtId="3" fontId="9" fillId="0" borderId="14" xfId="0" applyNumberFormat="1" applyFont="1" applyFill="1" applyBorder="1" applyAlignment="1">
      <alignment/>
    </xf>
    <xf numFmtId="3" fontId="9" fillId="0" borderId="15" xfId="0" applyNumberFormat="1" applyFont="1" applyFill="1" applyBorder="1" applyAlignment="1">
      <alignment/>
    </xf>
    <xf numFmtId="3" fontId="9" fillId="0" borderId="13" xfId="0" applyNumberFormat="1" applyFont="1" applyFill="1" applyBorder="1" applyAlignment="1">
      <alignment/>
    </xf>
    <xf numFmtId="164" fontId="10" fillId="0" borderId="14" xfId="0" applyNumberFormat="1" applyFont="1" applyFill="1" applyBorder="1" applyAlignment="1">
      <alignment/>
    </xf>
    <xf numFmtId="164" fontId="10" fillId="0" borderId="15" xfId="0" applyNumberFormat="1" applyFont="1" applyFill="1" applyBorder="1" applyAlignment="1">
      <alignment/>
    </xf>
    <xf numFmtId="164" fontId="10" fillId="0" borderId="13" xfId="0" applyNumberFormat="1" applyFont="1" applyFill="1" applyBorder="1" applyAlignment="1">
      <alignment/>
    </xf>
    <xf numFmtId="164" fontId="11" fillId="0" borderId="15" xfId="0" applyNumberFormat="1" applyFont="1" applyFill="1" applyBorder="1" applyAlignment="1">
      <alignment/>
    </xf>
    <xf numFmtId="164" fontId="11" fillId="0" borderId="16" xfId="0" applyNumberFormat="1" applyFont="1" applyFill="1" applyBorder="1" applyAlignment="1">
      <alignment/>
    </xf>
    <xf numFmtId="3" fontId="11" fillId="0" borderId="0" xfId="0" applyNumberFormat="1" applyFont="1" applyAlignment="1">
      <alignment/>
    </xf>
    <xf numFmtId="164" fontId="11" fillId="0" borderId="17" xfId="0" applyNumberFormat="1" applyFont="1" applyFill="1" applyBorder="1" applyAlignment="1">
      <alignment horizontal="right"/>
    </xf>
    <xf numFmtId="3" fontId="7" fillId="0" borderId="18" xfId="0" applyNumberFormat="1" applyFont="1" applyFill="1" applyBorder="1" applyAlignment="1">
      <alignment/>
    </xf>
    <xf numFmtId="164" fontId="8" fillId="0" borderId="19" xfId="0" applyNumberFormat="1" applyFont="1" applyFill="1" applyBorder="1" applyAlignment="1">
      <alignment vertical="center"/>
    </xf>
    <xf numFmtId="165" fontId="7" fillId="0" borderId="11" xfId="0" applyNumberFormat="1" applyFont="1" applyFill="1" applyBorder="1" applyAlignment="1">
      <alignment/>
    </xf>
    <xf numFmtId="165" fontId="7" fillId="0" borderId="0" xfId="0" applyNumberFormat="1" applyFont="1" applyFill="1" applyBorder="1" applyAlignment="1">
      <alignment/>
    </xf>
    <xf numFmtId="3" fontId="5" fillId="0" borderId="20" xfId="0" applyNumberFormat="1" applyFont="1" applyFill="1" applyBorder="1" applyAlignment="1">
      <alignment horizontal="center"/>
    </xf>
    <xf numFmtId="3" fontId="9" fillId="0" borderId="21" xfId="0" applyNumberFormat="1" applyFont="1" applyFill="1" applyBorder="1" applyAlignment="1">
      <alignment/>
    </xf>
    <xf numFmtId="3" fontId="9" fillId="0" borderId="22" xfId="0" applyNumberFormat="1" applyFont="1" applyFill="1" applyBorder="1" applyAlignment="1">
      <alignment/>
    </xf>
    <xf numFmtId="3" fontId="9" fillId="0" borderId="23" xfId="0" applyNumberFormat="1" applyFont="1" applyFill="1" applyBorder="1" applyAlignment="1">
      <alignment/>
    </xf>
    <xf numFmtId="164" fontId="10" fillId="0" borderId="21" xfId="0" applyNumberFormat="1" applyFont="1" applyFill="1" applyBorder="1" applyAlignment="1">
      <alignment/>
    </xf>
    <xf numFmtId="164" fontId="10" fillId="0" borderId="22" xfId="0" applyNumberFormat="1" applyFont="1" applyFill="1" applyBorder="1" applyAlignment="1">
      <alignment/>
    </xf>
    <xf numFmtId="164" fontId="10" fillId="0" borderId="23" xfId="0" applyNumberFormat="1" applyFont="1" applyFill="1" applyBorder="1" applyAlignment="1">
      <alignment/>
    </xf>
    <xf numFmtId="164" fontId="10" fillId="0" borderId="24" xfId="0" applyNumberFormat="1" applyFont="1" applyFill="1" applyBorder="1" applyAlignment="1">
      <alignment/>
    </xf>
    <xf numFmtId="3" fontId="12" fillId="0" borderId="25" xfId="0" applyNumberFormat="1" applyFont="1" applyFill="1" applyBorder="1" applyAlignment="1">
      <alignment vertical="center" textRotation="90"/>
    </xf>
    <xf numFmtId="3" fontId="5" fillId="0" borderId="26" xfId="0" applyNumberFormat="1" applyFont="1" applyFill="1" applyBorder="1" applyAlignment="1">
      <alignment vertical="center" textRotation="90"/>
    </xf>
    <xf numFmtId="3" fontId="5" fillId="0" borderId="27" xfId="0" applyNumberFormat="1" applyFont="1" applyFill="1" applyBorder="1" applyAlignment="1">
      <alignment horizontal="right"/>
    </xf>
    <xf numFmtId="164" fontId="5" fillId="0" borderId="28" xfId="0" applyNumberFormat="1" applyFont="1" applyFill="1" applyBorder="1" applyAlignment="1">
      <alignment horizontal="right"/>
    </xf>
    <xf numFmtId="164" fontId="5" fillId="0" borderId="29" xfId="0" applyNumberFormat="1" applyFont="1" applyFill="1" applyBorder="1" applyAlignment="1">
      <alignment horizontal="right"/>
    </xf>
    <xf numFmtId="164" fontId="5" fillId="0" borderId="27" xfId="0" applyNumberFormat="1" applyFont="1" applyFill="1" applyBorder="1" applyAlignment="1">
      <alignment horizontal="right"/>
    </xf>
    <xf numFmtId="164" fontId="5" fillId="0" borderId="28" xfId="0" applyNumberFormat="1" applyFont="1" applyFill="1" applyBorder="1" applyAlignment="1">
      <alignment horizontal="center"/>
    </xf>
    <xf numFmtId="164" fontId="5" fillId="0" borderId="30" xfId="0" applyNumberFormat="1" applyFont="1" applyFill="1" applyBorder="1" applyAlignment="1">
      <alignment horizontal="center"/>
    </xf>
    <xf numFmtId="3" fontId="2" fillId="0" borderId="0" xfId="0" applyNumberFormat="1" applyFont="1" applyFill="1" applyBorder="1" applyAlignment="1">
      <alignment/>
    </xf>
    <xf numFmtId="164" fontId="7" fillId="0" borderId="0" xfId="0" applyNumberFormat="1" applyFont="1" applyFill="1" applyBorder="1" applyAlignment="1">
      <alignment/>
    </xf>
    <xf numFmtId="164" fontId="7" fillId="0" borderId="11" xfId="0" applyNumberFormat="1" applyFont="1" applyFill="1" applyBorder="1" applyAlignment="1">
      <alignment/>
    </xf>
    <xf numFmtId="164" fontId="13" fillId="0" borderId="0" xfId="0" applyNumberFormat="1" applyFont="1" applyFill="1" applyBorder="1" applyAlignment="1">
      <alignment/>
    </xf>
    <xf numFmtId="164" fontId="13" fillId="0" borderId="12" xfId="0" applyNumberFormat="1" applyFont="1" applyFill="1" applyBorder="1" applyAlignment="1">
      <alignment/>
    </xf>
    <xf numFmtId="3" fontId="5" fillId="0" borderId="31" xfId="0" applyNumberFormat="1" applyFont="1" applyFill="1" applyBorder="1" applyAlignment="1">
      <alignment horizontal="center"/>
    </xf>
    <xf numFmtId="3" fontId="2" fillId="0" borderId="32" xfId="0" applyNumberFormat="1" applyFont="1" applyFill="1" applyBorder="1" applyAlignment="1">
      <alignment/>
    </xf>
    <xf numFmtId="3" fontId="7" fillId="0" borderId="33" xfId="0" applyNumberFormat="1" applyFont="1" applyFill="1" applyBorder="1" applyAlignment="1">
      <alignment/>
    </xf>
    <xf numFmtId="164" fontId="7" fillId="0" borderId="32" xfId="0" applyNumberFormat="1" applyFont="1" applyFill="1" applyBorder="1" applyAlignment="1">
      <alignment/>
    </xf>
    <xf numFmtId="164" fontId="7" fillId="0" borderId="34" xfId="0" applyNumberFormat="1" applyFont="1" applyFill="1" applyBorder="1" applyAlignment="1">
      <alignment/>
    </xf>
    <xf numFmtId="164" fontId="8" fillId="0" borderId="33" xfId="0" applyNumberFormat="1" applyFont="1" applyFill="1" applyBorder="1" applyAlignment="1">
      <alignment/>
    </xf>
    <xf numFmtId="164" fontId="8" fillId="0" borderId="32" xfId="0" applyNumberFormat="1" applyFont="1" applyFill="1" applyBorder="1" applyAlignment="1">
      <alignment/>
    </xf>
    <xf numFmtId="164" fontId="8" fillId="0" borderId="34" xfId="0" applyNumberFormat="1" applyFont="1" applyFill="1" applyBorder="1" applyAlignment="1">
      <alignment/>
    </xf>
    <xf numFmtId="164" fontId="13" fillId="0" borderId="32" xfId="0" applyNumberFormat="1" applyFont="1" applyFill="1" applyBorder="1" applyAlignment="1">
      <alignment/>
    </xf>
    <xf numFmtId="164" fontId="13" fillId="0" borderId="35" xfId="0" applyNumberFormat="1" applyFont="1" applyFill="1" applyBorder="1" applyAlignment="1">
      <alignment/>
    </xf>
    <xf numFmtId="3" fontId="2" fillId="0" borderId="0" xfId="0" applyNumberFormat="1" applyFont="1" applyFill="1" applyBorder="1" applyAlignment="1">
      <alignment horizontal="right"/>
    </xf>
    <xf numFmtId="3" fontId="9" fillId="0" borderId="10" xfId="0" applyNumberFormat="1" applyFont="1" applyFill="1" applyBorder="1" applyAlignment="1">
      <alignment horizontal="right" vertical="center"/>
    </xf>
    <xf numFmtId="164" fontId="9" fillId="0" borderId="0" xfId="0" applyNumberFormat="1" applyFont="1" applyFill="1" applyBorder="1" applyAlignment="1">
      <alignment horizontal="right" vertical="center"/>
    </xf>
    <xf numFmtId="164" fontId="9" fillId="0" borderId="11" xfId="0" applyNumberFormat="1" applyFont="1" applyFill="1" applyBorder="1" applyAlignment="1">
      <alignment horizontal="right" vertical="center"/>
    </xf>
    <xf numFmtId="164" fontId="10" fillId="0" borderId="10" xfId="0" applyNumberFormat="1" applyFont="1" applyFill="1" applyBorder="1" applyAlignment="1">
      <alignment horizontal="right" vertical="center"/>
    </xf>
    <xf numFmtId="164" fontId="10" fillId="0" borderId="0" xfId="0" applyNumberFormat="1" applyFont="1" applyFill="1" applyBorder="1" applyAlignment="1">
      <alignment horizontal="right" vertical="center"/>
    </xf>
    <xf numFmtId="164" fontId="10" fillId="0" borderId="11" xfId="0" applyNumberFormat="1" applyFont="1" applyFill="1" applyBorder="1" applyAlignment="1">
      <alignment horizontal="right" vertical="center"/>
    </xf>
    <xf numFmtId="164" fontId="14" fillId="0" borderId="0" xfId="0" applyNumberFormat="1" applyFont="1" applyFill="1" applyBorder="1" applyAlignment="1">
      <alignment horizontal="center" vertical="center"/>
    </xf>
    <xf numFmtId="164" fontId="14" fillId="0" borderId="12" xfId="0" applyNumberFormat="1" applyFont="1" applyFill="1" applyBorder="1" applyAlignment="1">
      <alignment horizontal="center" vertical="center"/>
    </xf>
    <xf numFmtId="164" fontId="3" fillId="33" borderId="36" xfId="0" applyNumberFormat="1" applyFont="1" applyFill="1" applyBorder="1" applyAlignment="1">
      <alignment horizontal="center" vertical="center"/>
    </xf>
    <xf numFmtId="49" fontId="12" fillId="0" borderId="18" xfId="0" applyNumberFormat="1" applyFont="1" applyFill="1" applyBorder="1" applyAlignment="1">
      <alignment vertical="center" textRotation="90"/>
    </xf>
    <xf numFmtId="164" fontId="11" fillId="0" borderId="30" xfId="0" applyNumberFormat="1" applyFont="1" applyFill="1" applyBorder="1" applyAlignment="1">
      <alignment/>
    </xf>
    <xf numFmtId="164" fontId="8" fillId="0" borderId="37" xfId="0" applyNumberFormat="1" applyFont="1" applyFill="1" applyBorder="1" applyAlignment="1">
      <alignment/>
    </xf>
    <xf numFmtId="164" fontId="8" fillId="0" borderId="38" xfId="0" applyNumberFormat="1" applyFont="1" applyFill="1" applyBorder="1" applyAlignment="1">
      <alignment/>
    </xf>
    <xf numFmtId="164" fontId="8" fillId="0" borderId="39" xfId="0" applyNumberFormat="1" applyFont="1" applyFill="1" applyBorder="1" applyAlignment="1">
      <alignment/>
    </xf>
    <xf numFmtId="164" fontId="8" fillId="0" borderId="12" xfId="0" applyNumberFormat="1" applyFont="1" applyFill="1" applyBorder="1" applyAlignment="1">
      <alignment/>
    </xf>
    <xf numFmtId="164" fontId="8" fillId="0" borderId="40" xfId="0" applyNumberFormat="1" applyFont="1" applyFill="1" applyBorder="1" applyAlignment="1">
      <alignment/>
    </xf>
    <xf numFmtId="164" fontId="8" fillId="0" borderId="41" xfId="0" applyNumberFormat="1" applyFont="1" applyFill="1" applyBorder="1" applyAlignment="1">
      <alignment/>
    </xf>
    <xf numFmtId="164" fontId="8" fillId="0" borderId="42" xfId="0" applyNumberFormat="1" applyFont="1" applyFill="1" applyBorder="1" applyAlignment="1">
      <alignment/>
    </xf>
    <xf numFmtId="3" fontId="9" fillId="34" borderId="43" xfId="0" applyNumberFormat="1" applyFont="1" applyFill="1" applyBorder="1" applyAlignment="1">
      <alignment horizontal="center" vertical="center" textRotation="90"/>
    </xf>
    <xf numFmtId="164" fontId="8" fillId="35" borderId="0" xfId="0" applyNumberFormat="1" applyFont="1" applyFill="1" applyBorder="1" applyAlignment="1">
      <alignment/>
    </xf>
    <xf numFmtId="164" fontId="8" fillId="35" borderId="12" xfId="0" applyNumberFormat="1" applyFont="1" applyFill="1" applyBorder="1" applyAlignment="1">
      <alignment/>
    </xf>
    <xf numFmtId="3" fontId="9" fillId="0" borderId="44" xfId="0" applyNumberFormat="1" applyFont="1" applyFill="1" applyBorder="1" applyAlignment="1">
      <alignment horizontal="right" vertical="center"/>
    </xf>
    <xf numFmtId="164" fontId="9" fillId="0" borderId="45" xfId="0" applyNumberFormat="1" applyFont="1" applyFill="1" applyBorder="1" applyAlignment="1">
      <alignment horizontal="right" vertical="center"/>
    </xf>
    <xf numFmtId="164" fontId="9" fillId="0" borderId="46" xfId="0" applyNumberFormat="1" applyFont="1" applyFill="1" applyBorder="1" applyAlignment="1">
      <alignment horizontal="right" vertical="center"/>
    </xf>
    <xf numFmtId="164" fontId="10" fillId="0" borderId="44" xfId="0" applyNumberFormat="1" applyFont="1" applyFill="1" applyBorder="1" applyAlignment="1">
      <alignment horizontal="right" vertical="center"/>
    </xf>
    <xf numFmtId="164" fontId="10" fillId="0" borderId="45" xfId="0" applyNumberFormat="1" applyFont="1" applyFill="1" applyBorder="1" applyAlignment="1">
      <alignment horizontal="right" vertical="center"/>
    </xf>
    <xf numFmtId="164" fontId="10" fillId="0" borderId="46" xfId="0" applyNumberFormat="1" applyFont="1" applyFill="1" applyBorder="1" applyAlignment="1">
      <alignment horizontal="right" vertical="center"/>
    </xf>
    <xf numFmtId="164" fontId="10" fillId="0" borderId="47" xfId="0" applyNumberFormat="1" applyFont="1" applyFill="1" applyBorder="1" applyAlignment="1">
      <alignment horizontal="right" vertical="center"/>
    </xf>
    <xf numFmtId="0" fontId="0" fillId="0" borderId="0" xfId="0" applyFill="1" applyAlignment="1">
      <alignment/>
    </xf>
    <xf numFmtId="164" fontId="0" fillId="0" borderId="0" xfId="0" applyNumberFormat="1" applyAlignment="1">
      <alignment/>
    </xf>
    <xf numFmtId="3" fontId="11" fillId="0" borderId="0" xfId="0" applyNumberFormat="1" applyFont="1" applyFill="1" applyAlignment="1">
      <alignment/>
    </xf>
    <xf numFmtId="3" fontId="78" fillId="0" borderId="0" xfId="0" applyNumberFormat="1" applyFont="1" applyFill="1" applyAlignment="1">
      <alignment horizontal="center"/>
    </xf>
    <xf numFmtId="49" fontId="17" fillId="0" borderId="0" xfId="0" applyNumberFormat="1" applyFont="1" applyFill="1" applyAlignment="1">
      <alignment/>
    </xf>
    <xf numFmtId="49" fontId="18" fillId="36" borderId="48" xfId="0" applyNumberFormat="1" applyFont="1" applyFill="1" applyBorder="1" applyAlignment="1">
      <alignment horizontal="right"/>
    </xf>
    <xf numFmtId="49" fontId="18" fillId="36" borderId="49" xfId="0" applyNumberFormat="1" applyFont="1" applyFill="1" applyBorder="1" applyAlignment="1">
      <alignment horizontal="right"/>
    </xf>
    <xf numFmtId="164" fontId="16" fillId="36" borderId="48" xfId="0" applyNumberFormat="1" applyFont="1" applyFill="1" applyBorder="1" applyAlignment="1">
      <alignment horizontal="right"/>
    </xf>
    <xf numFmtId="164" fontId="16" fillId="36" borderId="49" xfId="0" applyNumberFormat="1" applyFont="1" applyFill="1" applyBorder="1" applyAlignment="1">
      <alignment horizontal="right"/>
    </xf>
    <xf numFmtId="3" fontId="6" fillId="0" borderId="0" xfId="0" applyNumberFormat="1" applyFont="1" applyFill="1" applyAlignment="1">
      <alignment horizontal="right"/>
    </xf>
    <xf numFmtId="3" fontId="7" fillId="0" borderId="0" xfId="0" applyNumberFormat="1" applyFont="1" applyBorder="1" applyAlignment="1">
      <alignment/>
    </xf>
    <xf numFmtId="164" fontId="7" fillId="0" borderId="50" xfId="0" applyNumberFormat="1" applyFont="1" applyBorder="1" applyAlignment="1">
      <alignment/>
    </xf>
    <xf numFmtId="164" fontId="7" fillId="0" borderId="51" xfId="0" applyNumberFormat="1" applyFont="1" applyBorder="1" applyAlignment="1">
      <alignment/>
    </xf>
    <xf numFmtId="164" fontId="7" fillId="0" borderId="0" xfId="0" applyNumberFormat="1" applyFont="1" applyBorder="1" applyAlignment="1">
      <alignment/>
    </xf>
    <xf numFmtId="164" fontId="8" fillId="0" borderId="50" xfId="0" applyNumberFormat="1" applyFont="1" applyBorder="1" applyAlignment="1">
      <alignment/>
    </xf>
    <xf numFmtId="164" fontId="8" fillId="0" borderId="51" xfId="0" applyNumberFormat="1" applyFont="1" applyBorder="1" applyAlignment="1">
      <alignment/>
    </xf>
    <xf numFmtId="3" fontId="7" fillId="0" borderId="52" xfId="0" applyNumberFormat="1" applyFont="1" applyBorder="1" applyAlignment="1">
      <alignment/>
    </xf>
    <xf numFmtId="164" fontId="7" fillId="0" borderId="53" xfId="0" applyNumberFormat="1" applyFont="1" applyBorder="1" applyAlignment="1">
      <alignment/>
    </xf>
    <xf numFmtId="164" fontId="7" fillId="0" borderId="54" xfId="0" applyNumberFormat="1" applyFont="1" applyBorder="1" applyAlignment="1">
      <alignment/>
    </xf>
    <xf numFmtId="164" fontId="7" fillId="0" borderId="52" xfId="0" applyNumberFormat="1" applyFont="1" applyBorder="1" applyAlignment="1">
      <alignment/>
    </xf>
    <xf numFmtId="164" fontId="8" fillId="0" borderId="53" xfId="0" applyNumberFormat="1" applyFont="1" applyBorder="1" applyAlignment="1">
      <alignment/>
    </xf>
    <xf numFmtId="164" fontId="8" fillId="0" borderId="54" xfId="0" applyNumberFormat="1" applyFont="1" applyBorder="1" applyAlignment="1">
      <alignment/>
    </xf>
    <xf numFmtId="3" fontId="19" fillId="0" borderId="0" xfId="0" applyNumberFormat="1" applyFont="1" applyAlignment="1">
      <alignment/>
    </xf>
    <xf numFmtId="3" fontId="5" fillId="0" borderId="0" xfId="0" applyNumberFormat="1" applyFont="1" applyAlignment="1">
      <alignment/>
    </xf>
    <xf numFmtId="1" fontId="5" fillId="37" borderId="55" xfId="0" applyNumberFormat="1" applyFont="1" applyFill="1" applyBorder="1" applyAlignment="1">
      <alignment horizontal="right"/>
    </xf>
    <xf numFmtId="1" fontId="5" fillId="37" borderId="56" xfId="0" applyNumberFormat="1" applyFont="1" applyFill="1" applyBorder="1" applyAlignment="1">
      <alignment horizontal="right"/>
    </xf>
    <xf numFmtId="1" fontId="4" fillId="37" borderId="57" xfId="0" applyNumberFormat="1" applyFont="1" applyFill="1" applyBorder="1" applyAlignment="1">
      <alignment/>
    </xf>
    <xf numFmtId="1" fontId="9" fillId="37" borderId="58" xfId="0" applyNumberFormat="1" applyFont="1" applyFill="1" applyBorder="1" applyAlignment="1">
      <alignment/>
    </xf>
    <xf numFmtId="1" fontId="6" fillId="0" borderId="0" xfId="0" applyNumberFormat="1" applyFont="1" applyAlignment="1">
      <alignment/>
    </xf>
    <xf numFmtId="3" fontId="5" fillId="37" borderId="59" xfId="0" applyNumberFormat="1" applyFont="1" applyFill="1" applyBorder="1" applyAlignment="1">
      <alignment vertical="center"/>
    </xf>
    <xf numFmtId="3" fontId="2" fillId="37" borderId="60" xfId="0" applyNumberFormat="1" applyFont="1" applyFill="1" applyBorder="1" applyAlignment="1">
      <alignment vertical="center"/>
    </xf>
    <xf numFmtId="3" fontId="6" fillId="37" borderId="61" xfId="0" applyNumberFormat="1" applyFont="1" applyFill="1" applyBorder="1" applyAlignment="1">
      <alignment horizontal="right" vertical="center"/>
    </xf>
    <xf numFmtId="165" fontId="20" fillId="37" borderId="60" xfId="0" applyNumberFormat="1" applyFont="1" applyFill="1" applyBorder="1" applyAlignment="1">
      <alignment horizontal="center" vertical="center"/>
    </xf>
    <xf numFmtId="3" fontId="6" fillId="37" borderId="28" xfId="0" applyNumberFormat="1" applyFont="1" applyFill="1" applyBorder="1" applyAlignment="1">
      <alignment vertical="center"/>
    </xf>
    <xf numFmtId="165" fontId="20" fillId="37" borderId="29" xfId="0" applyNumberFormat="1" applyFont="1" applyFill="1" applyBorder="1" applyAlignment="1">
      <alignment vertical="center"/>
    </xf>
    <xf numFmtId="3" fontId="5" fillId="0" borderId="62" xfId="0" applyNumberFormat="1" applyFont="1" applyFill="1" applyBorder="1" applyAlignment="1">
      <alignment horizontal="right"/>
    </xf>
    <xf numFmtId="164" fontId="5" fillId="0" borderId="63" xfId="0" applyNumberFormat="1" applyFont="1" applyFill="1" applyBorder="1" applyAlignment="1">
      <alignment horizontal="right"/>
    </xf>
    <xf numFmtId="164" fontId="5" fillId="0" borderId="64" xfId="0" applyNumberFormat="1" applyFont="1" applyFill="1" applyBorder="1" applyAlignment="1">
      <alignment horizontal="right"/>
    </xf>
    <xf numFmtId="164" fontId="5" fillId="0" borderId="62" xfId="0" applyNumberFormat="1" applyFont="1" applyFill="1" applyBorder="1" applyAlignment="1">
      <alignment horizontal="right"/>
    </xf>
    <xf numFmtId="164" fontId="5" fillId="0" borderId="65" xfId="0" applyNumberFormat="1" applyFont="1" applyFill="1" applyBorder="1" applyAlignment="1">
      <alignment horizontal="right"/>
    </xf>
    <xf numFmtId="3" fontId="6" fillId="0" borderId="0" xfId="0" applyNumberFormat="1" applyFont="1" applyFill="1" applyAlignment="1">
      <alignment/>
    </xf>
    <xf numFmtId="3" fontId="9" fillId="0" borderId="66" xfId="0" applyNumberFormat="1" applyFont="1" applyFill="1" applyBorder="1" applyAlignment="1">
      <alignment/>
    </xf>
    <xf numFmtId="164" fontId="8" fillId="0" borderId="67" xfId="0" applyNumberFormat="1" applyFont="1" applyFill="1" applyBorder="1" applyAlignment="1">
      <alignment vertical="center"/>
    </xf>
    <xf numFmtId="164" fontId="8" fillId="0" borderId="67" xfId="0" applyNumberFormat="1" applyFont="1" applyFill="1" applyBorder="1" applyAlignment="1">
      <alignment/>
    </xf>
    <xf numFmtId="3" fontId="5" fillId="0" borderId="68" xfId="0" applyNumberFormat="1" applyFont="1" applyFill="1" applyBorder="1" applyAlignment="1">
      <alignment horizontal="center"/>
    </xf>
    <xf numFmtId="3" fontId="9" fillId="0" borderId="33" xfId="0" applyNumberFormat="1" applyFont="1" applyFill="1" applyBorder="1" applyAlignment="1">
      <alignment/>
    </xf>
    <xf numFmtId="3" fontId="9" fillId="0" borderId="32" xfId="0" applyNumberFormat="1" applyFont="1" applyFill="1" applyBorder="1" applyAlignment="1">
      <alignment/>
    </xf>
    <xf numFmtId="3" fontId="9" fillId="0" borderId="34" xfId="0" applyNumberFormat="1" applyFont="1" applyFill="1" applyBorder="1" applyAlignment="1">
      <alignment/>
    </xf>
    <xf numFmtId="164" fontId="10" fillId="0" borderId="32" xfId="0" applyNumberFormat="1" applyFont="1" applyFill="1" applyBorder="1" applyAlignment="1">
      <alignment/>
    </xf>
    <xf numFmtId="164" fontId="10" fillId="0" borderId="69" xfId="0" applyNumberFormat="1" applyFont="1" applyFill="1" applyBorder="1" applyAlignment="1">
      <alignment/>
    </xf>
    <xf numFmtId="164" fontId="11" fillId="0" borderId="0" xfId="0" applyNumberFormat="1" applyFont="1" applyFill="1" applyBorder="1" applyAlignment="1">
      <alignment/>
    </xf>
    <xf numFmtId="164" fontId="11" fillId="0" borderId="70" xfId="0" applyNumberFormat="1" applyFont="1" applyFill="1" applyBorder="1" applyAlignment="1">
      <alignment horizontal="right"/>
    </xf>
    <xf numFmtId="3" fontId="9" fillId="0" borderId="0" xfId="0" applyNumberFormat="1" applyFont="1" applyFill="1" applyBorder="1" applyAlignment="1">
      <alignment/>
    </xf>
    <xf numFmtId="164" fontId="8" fillId="0" borderId="12" xfId="0" applyNumberFormat="1" applyFont="1" applyFill="1" applyBorder="1" applyAlignment="1">
      <alignment vertical="center"/>
    </xf>
    <xf numFmtId="3" fontId="5" fillId="0" borderId="71" xfId="0" applyNumberFormat="1" applyFont="1" applyFill="1" applyBorder="1" applyAlignment="1">
      <alignment horizontal="center"/>
    </xf>
    <xf numFmtId="164" fontId="10" fillId="0" borderId="16" xfId="0" applyNumberFormat="1" applyFont="1" applyFill="1" applyBorder="1" applyAlignment="1">
      <alignment/>
    </xf>
    <xf numFmtId="3" fontId="78" fillId="0" borderId="72" xfId="0" applyNumberFormat="1" applyFont="1" applyFill="1" applyBorder="1" applyAlignment="1">
      <alignment/>
    </xf>
    <xf numFmtId="3" fontId="5" fillId="38" borderId="73" xfId="0" applyNumberFormat="1" applyFont="1" applyFill="1" applyBorder="1" applyAlignment="1">
      <alignment vertical="center" textRotation="90"/>
    </xf>
    <xf numFmtId="3" fontId="5" fillId="0" borderId="40" xfId="0" applyNumberFormat="1" applyFont="1" applyFill="1" applyBorder="1" applyAlignment="1">
      <alignment horizontal="right"/>
    </xf>
    <xf numFmtId="164" fontId="5" fillId="0" borderId="41" xfId="0" applyNumberFormat="1" applyFont="1" applyFill="1" applyBorder="1" applyAlignment="1">
      <alignment horizontal="right"/>
    </xf>
    <xf numFmtId="164" fontId="5" fillId="0" borderId="74" xfId="0" applyNumberFormat="1" applyFont="1" applyFill="1" applyBorder="1" applyAlignment="1">
      <alignment horizontal="right"/>
    </xf>
    <xf numFmtId="164" fontId="5" fillId="0" borderId="40" xfId="0" applyNumberFormat="1" applyFont="1" applyFill="1" applyBorder="1" applyAlignment="1">
      <alignment horizontal="right"/>
    </xf>
    <xf numFmtId="3" fontId="9" fillId="27" borderId="21" xfId="0" applyNumberFormat="1" applyFont="1" applyFill="1" applyBorder="1" applyAlignment="1">
      <alignment horizontal="right" vertical="center"/>
    </xf>
    <xf numFmtId="164" fontId="9" fillId="27" borderId="22" xfId="0" applyNumberFormat="1" applyFont="1" applyFill="1" applyBorder="1" applyAlignment="1">
      <alignment horizontal="right" vertical="center"/>
    </xf>
    <xf numFmtId="164" fontId="9" fillId="27" borderId="23" xfId="0" applyNumberFormat="1" applyFont="1" applyFill="1" applyBorder="1" applyAlignment="1">
      <alignment horizontal="right" vertical="center"/>
    </xf>
    <xf numFmtId="164" fontId="10" fillId="27" borderId="21" xfId="0" applyNumberFormat="1" applyFont="1" applyFill="1" applyBorder="1" applyAlignment="1">
      <alignment horizontal="right" vertical="center"/>
    </xf>
    <xf numFmtId="164" fontId="10" fillId="27" borderId="22" xfId="0" applyNumberFormat="1" applyFont="1" applyFill="1" applyBorder="1" applyAlignment="1">
      <alignment horizontal="right" vertical="center"/>
    </xf>
    <xf numFmtId="164" fontId="10" fillId="27" borderId="23" xfId="0" applyNumberFormat="1" applyFont="1" applyFill="1" applyBorder="1" applyAlignment="1">
      <alignment horizontal="right" vertical="center"/>
    </xf>
    <xf numFmtId="164" fontId="14" fillId="27" borderId="22" xfId="0" applyNumberFormat="1" applyFont="1" applyFill="1" applyBorder="1" applyAlignment="1">
      <alignment horizontal="center" vertical="center"/>
    </xf>
    <xf numFmtId="164" fontId="14" fillId="27" borderId="75" xfId="0" applyNumberFormat="1" applyFont="1" applyFill="1" applyBorder="1" applyAlignment="1">
      <alignment horizontal="center" vertical="center"/>
    </xf>
    <xf numFmtId="49" fontId="12" fillId="39" borderId="25" xfId="0" applyNumberFormat="1" applyFont="1" applyFill="1" applyBorder="1" applyAlignment="1">
      <alignment vertical="center" textRotation="90"/>
    </xf>
    <xf numFmtId="164" fontId="10" fillId="27" borderId="75" xfId="0" applyNumberFormat="1" applyFont="1" applyFill="1" applyBorder="1" applyAlignment="1">
      <alignment horizontal="right" vertical="center"/>
    </xf>
    <xf numFmtId="164" fontId="2" fillId="0" borderId="0" xfId="0" applyNumberFormat="1" applyFont="1" applyFill="1" applyAlignment="1">
      <alignment/>
    </xf>
    <xf numFmtId="165" fontId="18" fillId="36" borderId="49" xfId="0" applyNumberFormat="1" applyFont="1" applyFill="1" applyBorder="1" applyAlignment="1">
      <alignment horizontal="right"/>
    </xf>
    <xf numFmtId="164" fontId="21" fillId="36" borderId="76" xfId="0" applyNumberFormat="1" applyFont="1" applyFill="1" applyBorder="1" applyAlignment="1">
      <alignment horizontal="right"/>
    </xf>
    <xf numFmtId="164" fontId="21" fillId="36" borderId="77" xfId="0" applyNumberFormat="1" applyFont="1" applyFill="1" applyBorder="1" applyAlignment="1">
      <alignment horizontal="right"/>
    </xf>
    <xf numFmtId="3" fontId="7" fillId="0" borderId="78" xfId="0" applyNumberFormat="1" applyFont="1" applyBorder="1" applyAlignment="1">
      <alignment/>
    </xf>
    <xf numFmtId="164" fontId="8" fillId="0" borderId="0" xfId="0" applyNumberFormat="1" applyFont="1" applyBorder="1" applyAlignment="1">
      <alignment/>
    </xf>
    <xf numFmtId="164" fontId="8" fillId="0" borderId="78" xfId="0" applyNumberFormat="1" applyFont="1" applyBorder="1" applyAlignment="1">
      <alignment/>
    </xf>
    <xf numFmtId="3" fontId="7" fillId="0" borderId="79" xfId="0" applyNumberFormat="1" applyFont="1" applyBorder="1" applyAlignment="1">
      <alignment/>
    </xf>
    <xf numFmtId="164" fontId="8" fillId="0" borderId="52" xfId="0" applyNumberFormat="1" applyFont="1" applyBorder="1" applyAlignment="1">
      <alignment/>
    </xf>
    <xf numFmtId="164" fontId="8" fillId="0" borderId="79" xfId="0" applyNumberFormat="1" applyFont="1" applyBorder="1" applyAlignment="1">
      <alignment/>
    </xf>
    <xf numFmtId="164" fontId="22" fillId="0" borderId="0" xfId="0" applyNumberFormat="1" applyFont="1" applyFill="1" applyAlignment="1">
      <alignment/>
    </xf>
    <xf numFmtId="3" fontId="19" fillId="0" borderId="0" xfId="0" applyNumberFormat="1" applyFont="1" applyFill="1" applyAlignment="1">
      <alignment/>
    </xf>
    <xf numFmtId="3" fontId="5" fillId="0" borderId="0" xfId="0" applyNumberFormat="1" applyFont="1" applyFill="1" applyAlignment="1">
      <alignment/>
    </xf>
    <xf numFmtId="3" fontId="0" fillId="40" borderId="0" xfId="0" applyNumberFormat="1" applyFill="1" applyAlignment="1">
      <alignment/>
    </xf>
    <xf numFmtId="3" fontId="2" fillId="40" borderId="0" xfId="0" applyNumberFormat="1" applyFont="1" applyFill="1" applyAlignment="1">
      <alignment/>
    </xf>
    <xf numFmtId="164" fontId="0" fillId="40" borderId="0" xfId="0" applyNumberFormat="1" applyFill="1" applyAlignment="1">
      <alignment/>
    </xf>
    <xf numFmtId="3" fontId="5" fillId="40" borderId="62" xfId="0" applyNumberFormat="1" applyFont="1" applyFill="1" applyBorder="1" applyAlignment="1">
      <alignment horizontal="right"/>
    </xf>
    <xf numFmtId="164" fontId="5" fillId="40" borderId="63" xfId="0" applyNumberFormat="1" applyFont="1" applyFill="1" applyBorder="1" applyAlignment="1">
      <alignment horizontal="right"/>
    </xf>
    <xf numFmtId="164" fontId="5" fillId="40" borderId="64" xfId="0" applyNumberFormat="1" applyFont="1" applyFill="1" applyBorder="1" applyAlignment="1">
      <alignment horizontal="right"/>
    </xf>
    <xf numFmtId="164" fontId="5" fillId="40" borderId="62" xfId="0" applyNumberFormat="1" applyFont="1" applyFill="1" applyBorder="1" applyAlignment="1">
      <alignment horizontal="right"/>
    </xf>
    <xf numFmtId="164" fontId="5" fillId="40" borderId="65" xfId="0" applyNumberFormat="1" applyFont="1" applyFill="1" applyBorder="1" applyAlignment="1">
      <alignment horizontal="right"/>
    </xf>
    <xf numFmtId="164" fontId="5" fillId="40" borderId="0" xfId="0" applyNumberFormat="1" applyFont="1" applyFill="1" applyBorder="1" applyAlignment="1">
      <alignment horizontal="center"/>
    </xf>
    <xf numFmtId="3" fontId="9" fillId="40" borderId="66" xfId="0" applyNumberFormat="1" applyFont="1" applyFill="1" applyBorder="1" applyAlignment="1">
      <alignment/>
    </xf>
    <xf numFmtId="3" fontId="7" fillId="40" borderId="10" xfId="0" applyNumberFormat="1" applyFont="1" applyFill="1" applyBorder="1" applyAlignment="1">
      <alignment/>
    </xf>
    <xf numFmtId="3" fontId="7" fillId="40" borderId="0" xfId="0" applyNumberFormat="1" applyFont="1" applyFill="1" applyBorder="1" applyAlignment="1">
      <alignment/>
    </xf>
    <xf numFmtId="3" fontId="7" fillId="40" borderId="11" xfId="0" applyNumberFormat="1" applyFont="1" applyFill="1" applyBorder="1" applyAlignment="1">
      <alignment/>
    </xf>
    <xf numFmtId="164" fontId="8" fillId="40" borderId="10" xfId="0" applyNumberFormat="1" applyFont="1" applyFill="1" applyBorder="1" applyAlignment="1">
      <alignment vertical="center"/>
    </xf>
    <xf numFmtId="164" fontId="8" fillId="40" borderId="0" xfId="0" applyNumberFormat="1" applyFont="1" applyFill="1" applyBorder="1" applyAlignment="1">
      <alignment vertical="center"/>
    </xf>
    <xf numFmtId="164" fontId="8" fillId="40" borderId="67" xfId="0" applyNumberFormat="1" applyFont="1" applyFill="1" applyBorder="1" applyAlignment="1">
      <alignment vertical="center"/>
    </xf>
    <xf numFmtId="164" fontId="2" fillId="40" borderId="0" xfId="0" applyNumberFormat="1" applyFont="1" applyFill="1" applyBorder="1" applyAlignment="1">
      <alignment/>
    </xf>
    <xf numFmtId="164" fontId="8" fillId="40" borderId="10" xfId="0" applyNumberFormat="1" applyFont="1" applyFill="1" applyBorder="1" applyAlignment="1">
      <alignment/>
    </xf>
    <xf numFmtId="164" fontId="8" fillId="40" borderId="0" xfId="0" applyNumberFormat="1" applyFont="1" applyFill="1" applyBorder="1" applyAlignment="1">
      <alignment/>
    </xf>
    <xf numFmtId="164" fontId="8" fillId="40" borderId="67" xfId="0" applyNumberFormat="1" applyFont="1" applyFill="1" applyBorder="1" applyAlignment="1">
      <alignment/>
    </xf>
    <xf numFmtId="165" fontId="7" fillId="40" borderId="0" xfId="0" applyNumberFormat="1" applyFont="1" applyFill="1" applyBorder="1" applyAlignment="1">
      <alignment/>
    </xf>
    <xf numFmtId="165" fontId="7" fillId="40" borderId="11" xfId="0" applyNumberFormat="1" applyFont="1" applyFill="1" applyBorder="1" applyAlignment="1">
      <alignment/>
    </xf>
    <xf numFmtId="3" fontId="5" fillId="40" borderId="68" xfId="0" applyNumberFormat="1" applyFont="1" applyFill="1" applyBorder="1" applyAlignment="1">
      <alignment horizontal="center"/>
    </xf>
    <xf numFmtId="3" fontId="9" fillId="40" borderId="33" xfId="0" applyNumberFormat="1" applyFont="1" applyFill="1" applyBorder="1" applyAlignment="1">
      <alignment/>
    </xf>
    <xf numFmtId="3" fontId="9" fillId="40" borderId="32" xfId="0" applyNumberFormat="1" applyFont="1" applyFill="1" applyBorder="1" applyAlignment="1">
      <alignment/>
    </xf>
    <xf numFmtId="3" fontId="9" fillId="40" borderId="34" xfId="0" applyNumberFormat="1" applyFont="1" applyFill="1" applyBorder="1" applyAlignment="1">
      <alignment/>
    </xf>
    <xf numFmtId="164" fontId="10" fillId="40" borderId="32" xfId="0" applyNumberFormat="1" applyFont="1" applyFill="1" applyBorder="1" applyAlignment="1">
      <alignment/>
    </xf>
    <xf numFmtId="164" fontId="10" fillId="40" borderId="69" xfId="0" applyNumberFormat="1" applyFont="1" applyFill="1" applyBorder="1" applyAlignment="1">
      <alignment/>
    </xf>
    <xf numFmtId="164" fontId="11" fillId="40" borderId="0" xfId="0" applyNumberFormat="1" applyFont="1" applyFill="1" applyBorder="1" applyAlignment="1">
      <alignment/>
    </xf>
    <xf numFmtId="164" fontId="11" fillId="40" borderId="70" xfId="0" applyNumberFormat="1" applyFont="1" applyFill="1" applyBorder="1" applyAlignment="1">
      <alignment horizontal="right"/>
    </xf>
    <xf numFmtId="3" fontId="9" fillId="40" borderId="0" xfId="0" applyNumberFormat="1" applyFont="1" applyFill="1" applyBorder="1" applyAlignment="1">
      <alignment/>
    </xf>
    <xf numFmtId="164" fontId="8" fillId="40" borderId="11" xfId="0" applyNumberFormat="1" applyFont="1" applyFill="1" applyBorder="1" applyAlignment="1">
      <alignment vertical="center"/>
    </xf>
    <xf numFmtId="164" fontId="8" fillId="40" borderId="12" xfId="0" applyNumberFormat="1" applyFont="1" applyFill="1" applyBorder="1" applyAlignment="1">
      <alignment vertical="center"/>
    </xf>
    <xf numFmtId="164" fontId="8" fillId="40" borderId="11" xfId="0" applyNumberFormat="1" applyFont="1" applyFill="1" applyBorder="1" applyAlignment="1">
      <alignment/>
    </xf>
    <xf numFmtId="3" fontId="5" fillId="40" borderId="71" xfId="0" applyNumberFormat="1" applyFont="1" applyFill="1" applyBorder="1" applyAlignment="1">
      <alignment horizontal="center"/>
    </xf>
    <xf numFmtId="3" fontId="9" fillId="40" borderId="14" xfId="0" applyNumberFormat="1" applyFont="1" applyFill="1" applyBorder="1" applyAlignment="1">
      <alignment/>
    </xf>
    <xf numFmtId="3" fontId="9" fillId="40" borderId="15" xfId="0" applyNumberFormat="1" applyFont="1" applyFill="1" applyBorder="1" applyAlignment="1">
      <alignment/>
    </xf>
    <xf numFmtId="3" fontId="9" fillId="40" borderId="13" xfId="0" applyNumberFormat="1" applyFont="1" applyFill="1" applyBorder="1" applyAlignment="1">
      <alignment/>
    </xf>
    <xf numFmtId="164" fontId="10" fillId="40" borderId="14" xfId="0" applyNumberFormat="1" applyFont="1" applyFill="1" applyBorder="1" applyAlignment="1">
      <alignment/>
    </xf>
    <xf numFmtId="164" fontId="10" fillId="40" borderId="15" xfId="0" applyNumberFormat="1" applyFont="1" applyFill="1" applyBorder="1" applyAlignment="1">
      <alignment/>
    </xf>
    <xf numFmtId="164" fontId="10" fillId="40" borderId="13" xfId="0" applyNumberFormat="1" applyFont="1" applyFill="1" applyBorder="1" applyAlignment="1">
      <alignment/>
    </xf>
    <xf numFmtId="164" fontId="10" fillId="40" borderId="16" xfId="0" applyNumberFormat="1" applyFont="1" applyFill="1" applyBorder="1" applyAlignment="1">
      <alignment/>
    </xf>
    <xf numFmtId="0" fontId="0" fillId="40" borderId="0" xfId="0" applyFill="1" applyAlignment="1">
      <alignment/>
    </xf>
    <xf numFmtId="3" fontId="78" fillId="40" borderId="72" xfId="0" applyNumberFormat="1" applyFont="1" applyFill="1" applyBorder="1" applyAlignment="1">
      <alignment/>
    </xf>
    <xf numFmtId="3" fontId="12" fillId="40" borderId="25" xfId="0" applyNumberFormat="1" applyFont="1" applyFill="1" applyBorder="1" applyAlignment="1">
      <alignment vertical="center" textRotation="90"/>
    </xf>
    <xf numFmtId="3" fontId="5" fillId="41" borderId="73" xfId="0" applyNumberFormat="1" applyFont="1" applyFill="1" applyBorder="1" applyAlignment="1">
      <alignment vertical="center" textRotation="90"/>
    </xf>
    <xf numFmtId="3" fontId="5" fillId="40" borderId="40" xfId="0" applyNumberFormat="1" applyFont="1" applyFill="1" applyBorder="1" applyAlignment="1">
      <alignment horizontal="right"/>
    </xf>
    <xf numFmtId="164" fontId="5" fillId="40" borderId="41" xfId="0" applyNumberFormat="1" applyFont="1" applyFill="1" applyBorder="1" applyAlignment="1">
      <alignment horizontal="right"/>
    </xf>
    <xf numFmtId="164" fontId="5" fillId="40" borderId="74" xfId="0" applyNumberFormat="1" applyFont="1" applyFill="1" applyBorder="1" applyAlignment="1">
      <alignment horizontal="right"/>
    </xf>
    <xf numFmtId="164" fontId="5" fillId="40" borderId="40" xfId="0" applyNumberFormat="1" applyFont="1" applyFill="1" applyBorder="1" applyAlignment="1">
      <alignment horizontal="right"/>
    </xf>
    <xf numFmtId="164" fontId="7" fillId="40" borderId="0" xfId="0" applyNumberFormat="1" applyFont="1" applyFill="1" applyBorder="1" applyAlignment="1">
      <alignment/>
    </xf>
    <xf numFmtId="164" fontId="7" fillId="40" borderId="11" xfId="0" applyNumberFormat="1" applyFont="1" applyFill="1" applyBorder="1" applyAlignment="1">
      <alignment/>
    </xf>
    <xf numFmtId="164" fontId="13" fillId="40" borderId="0" xfId="0" applyNumberFormat="1" applyFont="1" applyFill="1" applyBorder="1" applyAlignment="1">
      <alignment/>
    </xf>
    <xf numFmtId="164" fontId="13" fillId="40" borderId="12" xfId="0" applyNumberFormat="1" applyFont="1" applyFill="1" applyBorder="1" applyAlignment="1">
      <alignment/>
    </xf>
    <xf numFmtId="3" fontId="7" fillId="40" borderId="33" xfId="0" applyNumberFormat="1" applyFont="1" applyFill="1" applyBorder="1" applyAlignment="1">
      <alignment/>
    </xf>
    <xf numFmtId="164" fontId="7" fillId="40" borderId="32" xfId="0" applyNumberFormat="1" applyFont="1" applyFill="1" applyBorder="1" applyAlignment="1">
      <alignment/>
    </xf>
    <xf numFmtId="164" fontId="7" fillId="40" borderId="34" xfId="0" applyNumberFormat="1" applyFont="1" applyFill="1" applyBorder="1" applyAlignment="1">
      <alignment/>
    </xf>
    <xf numFmtId="164" fontId="8" fillId="40" borderId="33" xfId="0" applyNumberFormat="1" applyFont="1" applyFill="1" applyBorder="1" applyAlignment="1">
      <alignment/>
    </xf>
    <xf numFmtId="164" fontId="8" fillId="40" borderId="32" xfId="0" applyNumberFormat="1" applyFont="1" applyFill="1" applyBorder="1" applyAlignment="1">
      <alignment/>
    </xf>
    <xf numFmtId="164" fontId="8" fillId="40" borderId="34" xfId="0" applyNumberFormat="1" applyFont="1" applyFill="1" applyBorder="1" applyAlignment="1">
      <alignment/>
    </xf>
    <xf numFmtId="164" fontId="13" fillId="40" borderId="32" xfId="0" applyNumberFormat="1" applyFont="1" applyFill="1" applyBorder="1" applyAlignment="1">
      <alignment/>
    </xf>
    <xf numFmtId="164" fontId="13" fillId="40" borderId="35" xfId="0" applyNumberFormat="1" applyFont="1" applyFill="1" applyBorder="1" applyAlignment="1">
      <alignment/>
    </xf>
    <xf numFmtId="3" fontId="9" fillId="40" borderId="21" xfId="0" applyNumberFormat="1" applyFont="1" applyFill="1" applyBorder="1" applyAlignment="1">
      <alignment horizontal="right" vertical="center"/>
    </xf>
    <xf numFmtId="164" fontId="9" fillId="40" borderId="22" xfId="0" applyNumberFormat="1" applyFont="1" applyFill="1" applyBorder="1" applyAlignment="1">
      <alignment horizontal="right" vertical="center"/>
    </xf>
    <xf numFmtId="164" fontId="9" fillId="40" borderId="23" xfId="0" applyNumberFormat="1" applyFont="1" applyFill="1" applyBorder="1" applyAlignment="1">
      <alignment horizontal="right" vertical="center"/>
    </xf>
    <xf numFmtId="164" fontId="10" fillId="40" borderId="21" xfId="0" applyNumberFormat="1" applyFont="1" applyFill="1" applyBorder="1" applyAlignment="1">
      <alignment horizontal="right" vertical="center"/>
    </xf>
    <xf numFmtId="164" fontId="10" fillId="40" borderId="22" xfId="0" applyNumberFormat="1" applyFont="1" applyFill="1" applyBorder="1" applyAlignment="1">
      <alignment horizontal="right" vertical="center"/>
    </xf>
    <xf numFmtId="164" fontId="10" fillId="40" borderId="23" xfId="0" applyNumberFormat="1" applyFont="1" applyFill="1" applyBorder="1" applyAlignment="1">
      <alignment horizontal="right" vertical="center"/>
    </xf>
    <xf numFmtId="164" fontId="14" fillId="40" borderId="22" xfId="0" applyNumberFormat="1" applyFont="1" applyFill="1" applyBorder="1" applyAlignment="1">
      <alignment horizontal="center" vertical="center"/>
    </xf>
    <xf numFmtId="164" fontId="14" fillId="40" borderId="75" xfId="0" applyNumberFormat="1" applyFont="1" applyFill="1" applyBorder="1" applyAlignment="1">
      <alignment horizontal="center" vertical="center"/>
    </xf>
    <xf numFmtId="49" fontId="12" fillId="41" borderId="25" xfId="0" applyNumberFormat="1" applyFont="1" applyFill="1" applyBorder="1" applyAlignment="1">
      <alignment vertical="center" textRotation="90"/>
    </xf>
    <xf numFmtId="164" fontId="8" fillId="40" borderId="37" xfId="0" applyNumberFormat="1" applyFont="1" applyFill="1" applyBorder="1" applyAlignment="1">
      <alignment/>
    </xf>
    <xf numFmtId="164" fontId="8" fillId="40" borderId="38" xfId="0" applyNumberFormat="1" applyFont="1" applyFill="1" applyBorder="1" applyAlignment="1">
      <alignment/>
    </xf>
    <xf numFmtId="164" fontId="8" fillId="40" borderId="39" xfId="0" applyNumberFormat="1" applyFont="1" applyFill="1" applyBorder="1" applyAlignment="1">
      <alignment/>
    </xf>
    <xf numFmtId="164" fontId="8" fillId="40" borderId="12" xfId="0" applyNumberFormat="1" applyFont="1" applyFill="1" applyBorder="1" applyAlignment="1">
      <alignment/>
    </xf>
    <xf numFmtId="164" fontId="8" fillId="40" borderId="40" xfId="0" applyNumberFormat="1" applyFont="1" applyFill="1" applyBorder="1" applyAlignment="1">
      <alignment/>
    </xf>
    <xf numFmtId="164" fontId="8" fillId="40" borderId="41" xfId="0" applyNumberFormat="1" applyFont="1" applyFill="1" applyBorder="1" applyAlignment="1">
      <alignment/>
    </xf>
    <xf numFmtId="164" fontId="8" fillId="40" borderId="42" xfId="0" applyNumberFormat="1" applyFont="1" applyFill="1" applyBorder="1" applyAlignment="1">
      <alignment/>
    </xf>
    <xf numFmtId="164" fontId="10" fillId="40" borderId="75" xfId="0" applyNumberFormat="1" applyFont="1" applyFill="1" applyBorder="1" applyAlignment="1">
      <alignment horizontal="right" vertical="center"/>
    </xf>
    <xf numFmtId="0" fontId="23" fillId="0" borderId="0" xfId="37">
      <alignment/>
      <protection/>
    </xf>
    <xf numFmtId="17" fontId="18" fillId="36" borderId="48" xfId="0" applyNumberFormat="1" applyFont="1" applyFill="1" applyBorder="1" applyAlignment="1">
      <alignment horizontal="right"/>
    </xf>
    <xf numFmtId="17" fontId="18" fillId="36" borderId="49" xfId="0" applyNumberFormat="1" applyFont="1" applyFill="1" applyBorder="1" applyAlignment="1">
      <alignment horizontal="right"/>
    </xf>
    <xf numFmtId="3" fontId="78" fillId="0" borderId="0" xfId="0" applyNumberFormat="1" applyFont="1" applyFill="1" applyAlignment="1">
      <alignment horizontal="center"/>
    </xf>
    <xf numFmtId="164" fontId="3" fillId="0" borderId="20" xfId="0" applyNumberFormat="1" applyFont="1" applyFill="1" applyBorder="1" applyAlignment="1">
      <alignment horizontal="center" vertical="center"/>
    </xf>
    <xf numFmtId="164" fontId="3" fillId="0" borderId="22" xfId="0" applyNumberFormat="1" applyFont="1" applyFill="1" applyBorder="1" applyAlignment="1">
      <alignment horizontal="center" vertical="center"/>
    </xf>
    <xf numFmtId="164" fontId="3" fillId="0" borderId="75" xfId="0" applyNumberFormat="1" applyFont="1" applyFill="1" applyBorder="1" applyAlignment="1">
      <alignment horizontal="center" vertical="center"/>
    </xf>
    <xf numFmtId="3" fontId="3" fillId="42" borderId="80" xfId="0" applyNumberFormat="1" applyFont="1" applyFill="1" applyBorder="1" applyAlignment="1">
      <alignment horizontal="center" vertical="center" textRotation="90"/>
    </xf>
    <xf numFmtId="3" fontId="3" fillId="43" borderId="81" xfId="0" applyNumberFormat="1" applyFont="1" applyFill="1" applyBorder="1" applyAlignment="1">
      <alignment horizontal="center" vertical="center" textRotation="90"/>
    </xf>
    <xf numFmtId="3" fontId="3" fillId="44" borderId="82" xfId="0" applyNumberFormat="1" applyFont="1" applyFill="1" applyBorder="1" applyAlignment="1">
      <alignment horizontal="center" vertical="center" textRotation="90"/>
    </xf>
    <xf numFmtId="3" fontId="4" fillId="0" borderId="83" xfId="0" applyNumberFormat="1" applyFont="1" applyFill="1" applyBorder="1" applyAlignment="1">
      <alignment horizontal="center" vertical="center" wrapText="1"/>
    </xf>
    <xf numFmtId="3" fontId="4" fillId="0" borderId="43" xfId="0" applyNumberFormat="1" applyFont="1" applyFill="1" applyBorder="1" applyAlignment="1">
      <alignment horizontal="center" vertical="center" wrapText="1"/>
    </xf>
    <xf numFmtId="3" fontId="5" fillId="0" borderId="84" xfId="0" applyNumberFormat="1" applyFont="1" applyFill="1" applyBorder="1" applyAlignment="1">
      <alignment horizontal="center"/>
    </xf>
    <xf numFmtId="3" fontId="5" fillId="0" borderId="85" xfId="0" applyNumberFormat="1" applyFont="1" applyFill="1" applyBorder="1" applyAlignment="1">
      <alignment horizontal="center"/>
    </xf>
    <xf numFmtId="3" fontId="5" fillId="0" borderId="86" xfId="0" applyNumberFormat="1" applyFont="1" applyFill="1" applyBorder="1" applyAlignment="1">
      <alignment horizontal="center"/>
    </xf>
    <xf numFmtId="164" fontId="5" fillId="0" borderId="84" xfId="0" applyNumberFormat="1" applyFont="1" applyFill="1" applyBorder="1" applyAlignment="1">
      <alignment horizontal="center"/>
    </xf>
    <xf numFmtId="164" fontId="5" fillId="0" borderId="85" xfId="0" applyNumberFormat="1" applyFont="1" applyFill="1" applyBorder="1" applyAlignment="1">
      <alignment horizontal="center"/>
    </xf>
    <xf numFmtId="164" fontId="5" fillId="0" borderId="86" xfId="0" applyNumberFormat="1" applyFont="1" applyFill="1" applyBorder="1" applyAlignment="1">
      <alignment horizontal="center"/>
    </xf>
    <xf numFmtId="164" fontId="5" fillId="0" borderId="87" xfId="0" applyNumberFormat="1" applyFont="1" applyFill="1" applyBorder="1" applyAlignment="1">
      <alignment horizontal="center"/>
    </xf>
    <xf numFmtId="164" fontId="5" fillId="0" borderId="88" xfId="0" applyNumberFormat="1" applyFont="1" applyFill="1" applyBorder="1" applyAlignment="1">
      <alignment horizontal="center"/>
    </xf>
    <xf numFmtId="164" fontId="5" fillId="0" borderId="89" xfId="0" applyNumberFormat="1" applyFont="1" applyFill="1" applyBorder="1" applyAlignment="1">
      <alignment horizontal="center"/>
    </xf>
    <xf numFmtId="164" fontId="3" fillId="45" borderId="90" xfId="0" applyNumberFormat="1" applyFont="1" applyFill="1" applyBorder="1" applyAlignment="1">
      <alignment horizontal="center" vertical="center"/>
    </xf>
    <xf numFmtId="164" fontId="3" fillId="46" borderId="91" xfId="0" applyNumberFormat="1" applyFont="1" applyFill="1" applyBorder="1" applyAlignment="1">
      <alignment horizontal="center" vertical="center"/>
    </xf>
    <xf numFmtId="164" fontId="3" fillId="47" borderId="36" xfId="0" applyNumberFormat="1" applyFont="1" applyFill="1" applyBorder="1" applyAlignment="1">
      <alignment horizontal="center" vertical="center"/>
    </xf>
    <xf numFmtId="3" fontId="9" fillId="0" borderId="92" xfId="0" applyNumberFormat="1" applyFont="1" applyFill="1" applyBorder="1" applyAlignment="1">
      <alignment horizontal="center" vertical="center" textRotation="90"/>
    </xf>
    <xf numFmtId="3" fontId="9" fillId="0" borderId="43" xfId="0" applyNumberFormat="1" applyFont="1" applyFill="1" applyBorder="1" applyAlignment="1">
      <alignment horizontal="center" vertical="center" textRotation="90"/>
    </xf>
    <xf numFmtId="3" fontId="9" fillId="0" borderId="93" xfId="0" applyNumberFormat="1" applyFont="1" applyFill="1" applyBorder="1" applyAlignment="1">
      <alignment horizontal="center" vertical="center" textRotation="90"/>
    </xf>
    <xf numFmtId="49" fontId="5" fillId="0" borderId="84" xfId="0" applyNumberFormat="1" applyFont="1" applyFill="1" applyBorder="1" applyAlignment="1">
      <alignment horizontal="center"/>
    </xf>
    <xf numFmtId="49" fontId="5" fillId="0" borderId="85" xfId="0" applyNumberFormat="1" applyFont="1" applyFill="1" applyBorder="1" applyAlignment="1">
      <alignment horizontal="center"/>
    </xf>
    <xf numFmtId="49" fontId="5" fillId="0" borderId="86" xfId="0" applyNumberFormat="1" applyFont="1" applyFill="1" applyBorder="1" applyAlignment="1">
      <alignment horizontal="center"/>
    </xf>
    <xf numFmtId="164" fontId="9" fillId="0" borderId="84" xfId="0" applyNumberFormat="1" applyFont="1" applyFill="1" applyBorder="1" applyAlignment="1">
      <alignment horizontal="center"/>
    </xf>
    <xf numFmtId="164" fontId="9" fillId="0" borderId="85" xfId="0" applyNumberFormat="1" applyFont="1" applyFill="1" applyBorder="1" applyAlignment="1">
      <alignment horizontal="center"/>
    </xf>
    <xf numFmtId="164" fontId="9" fillId="0" borderId="94" xfId="0" applyNumberFormat="1" applyFont="1" applyFill="1" applyBorder="1" applyAlignment="1">
      <alignment horizontal="center"/>
    </xf>
    <xf numFmtId="3" fontId="3" fillId="0" borderId="95" xfId="0" applyNumberFormat="1" applyFont="1" applyFill="1" applyBorder="1" applyAlignment="1">
      <alignment horizontal="center" vertical="center" wrapText="1"/>
    </xf>
    <xf numFmtId="3" fontId="3" fillId="0" borderId="29" xfId="0" applyNumberFormat="1" applyFont="1" applyFill="1" applyBorder="1" applyAlignment="1">
      <alignment horizontal="center" vertical="center" wrapText="1"/>
    </xf>
    <xf numFmtId="3" fontId="4" fillId="0" borderId="18"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wrapText="1"/>
    </xf>
    <xf numFmtId="164" fontId="5" fillId="0" borderId="27" xfId="0" applyNumberFormat="1" applyFont="1" applyFill="1" applyBorder="1" applyAlignment="1">
      <alignment horizontal="center"/>
    </xf>
    <xf numFmtId="164" fontId="5" fillId="0" borderId="28" xfId="0" applyNumberFormat="1" applyFont="1" applyFill="1" applyBorder="1" applyAlignment="1">
      <alignment horizontal="center"/>
    </xf>
    <xf numFmtId="164" fontId="5" fillId="0" borderId="29" xfId="0" applyNumberFormat="1" applyFont="1" applyFill="1" applyBorder="1" applyAlignment="1">
      <alignment horizontal="center"/>
    </xf>
    <xf numFmtId="164" fontId="9" fillId="0" borderId="27" xfId="0" applyNumberFormat="1" applyFont="1" applyFill="1" applyBorder="1" applyAlignment="1">
      <alignment horizontal="center"/>
    </xf>
    <xf numFmtId="164" fontId="9" fillId="0" borderId="28" xfId="0" applyNumberFormat="1" applyFont="1" applyFill="1" applyBorder="1" applyAlignment="1">
      <alignment horizontal="center"/>
    </xf>
    <xf numFmtId="164" fontId="9" fillId="0" borderId="30" xfId="0" applyNumberFormat="1" applyFont="1" applyFill="1" applyBorder="1" applyAlignment="1">
      <alignment horizontal="center"/>
    </xf>
    <xf numFmtId="3" fontId="78" fillId="0" borderId="0" xfId="0" applyNumberFormat="1" applyFont="1" applyFill="1" applyBorder="1" applyAlignment="1">
      <alignment horizontal="center"/>
    </xf>
    <xf numFmtId="3" fontId="78" fillId="0" borderId="52" xfId="0" applyNumberFormat="1" applyFont="1" applyFill="1" applyBorder="1" applyAlignment="1">
      <alignment horizontal="center"/>
    </xf>
    <xf numFmtId="3" fontId="9" fillId="48" borderId="43" xfId="0" applyNumberFormat="1" applyFont="1" applyFill="1" applyBorder="1" applyAlignment="1">
      <alignment horizontal="center" vertical="center" textRotation="90"/>
    </xf>
    <xf numFmtId="3" fontId="9" fillId="49" borderId="92" xfId="0" applyNumberFormat="1" applyFont="1" applyFill="1" applyBorder="1" applyAlignment="1">
      <alignment horizontal="center" vertical="center" textRotation="90"/>
    </xf>
    <xf numFmtId="3" fontId="4" fillId="0" borderId="96" xfId="0" applyNumberFormat="1" applyFont="1" applyFill="1" applyBorder="1" applyAlignment="1">
      <alignment horizontal="center" vertical="center"/>
    </xf>
    <xf numFmtId="3" fontId="4" fillId="0" borderId="46" xfId="0" applyNumberFormat="1" applyFont="1" applyFill="1" applyBorder="1" applyAlignment="1">
      <alignment horizontal="center" vertical="center"/>
    </xf>
    <xf numFmtId="164" fontId="16" fillId="36" borderId="97" xfId="0" applyNumberFormat="1" applyFont="1" applyFill="1" applyBorder="1" applyAlignment="1">
      <alignment horizontal="center"/>
    </xf>
    <xf numFmtId="164" fontId="16" fillId="36" borderId="98" xfId="0" applyNumberFormat="1" applyFont="1" applyFill="1" applyBorder="1" applyAlignment="1">
      <alignment horizontal="center"/>
    </xf>
    <xf numFmtId="3" fontId="4" fillId="37" borderId="33" xfId="0" applyNumberFormat="1" applyFont="1" applyFill="1" applyBorder="1" applyAlignment="1">
      <alignment horizontal="center" vertical="center"/>
    </xf>
    <xf numFmtId="3" fontId="4" fillId="37" borderId="99" xfId="0" applyNumberFormat="1" applyFont="1" applyFill="1" applyBorder="1" applyAlignment="1">
      <alignment horizontal="center" vertical="center"/>
    </xf>
    <xf numFmtId="3" fontId="4" fillId="37" borderId="100" xfId="0" applyNumberFormat="1" applyFont="1" applyFill="1" applyBorder="1" applyAlignment="1">
      <alignment horizontal="center" vertical="center"/>
    </xf>
    <xf numFmtId="3" fontId="4" fillId="37" borderId="101" xfId="0" applyNumberFormat="1" applyFont="1" applyFill="1" applyBorder="1" applyAlignment="1">
      <alignment horizontal="center" vertical="center"/>
    </xf>
    <xf numFmtId="164" fontId="4" fillId="37" borderId="102" xfId="0" applyNumberFormat="1" applyFont="1" applyFill="1" applyBorder="1" applyAlignment="1">
      <alignment horizontal="center"/>
    </xf>
    <xf numFmtId="164" fontId="4" fillId="37" borderId="103" xfId="0" applyNumberFormat="1" applyFont="1" applyFill="1" applyBorder="1" applyAlignment="1">
      <alignment horizontal="center"/>
    </xf>
    <xf numFmtId="164" fontId="4" fillId="37" borderId="104" xfId="0" applyNumberFormat="1" applyFont="1" applyFill="1" applyBorder="1" applyAlignment="1">
      <alignment horizontal="center"/>
    </xf>
    <xf numFmtId="1" fontId="4" fillId="37" borderId="102" xfId="0" applyNumberFormat="1" applyFont="1" applyFill="1" applyBorder="1" applyAlignment="1">
      <alignment horizontal="center"/>
    </xf>
    <xf numFmtId="1" fontId="4" fillId="37" borderId="105" xfId="0" applyNumberFormat="1" applyFont="1" applyFill="1" applyBorder="1" applyAlignment="1">
      <alignment horizontal="center"/>
    </xf>
    <xf numFmtId="1" fontId="5" fillId="37" borderId="106" xfId="0" applyNumberFormat="1" applyFont="1" applyFill="1" applyBorder="1" applyAlignment="1">
      <alignment horizontal="center"/>
    </xf>
    <xf numFmtId="1" fontId="5" fillId="37" borderId="55" xfId="0" applyNumberFormat="1" applyFont="1" applyFill="1" applyBorder="1" applyAlignment="1">
      <alignment horizontal="center"/>
    </xf>
    <xf numFmtId="3" fontId="6" fillId="37" borderId="107" xfId="0" applyNumberFormat="1" applyFont="1" applyFill="1" applyBorder="1" applyAlignment="1">
      <alignment horizontal="center" vertical="center"/>
    </xf>
    <xf numFmtId="3" fontId="6" fillId="37" borderId="61" xfId="0" applyNumberFormat="1" applyFont="1" applyFill="1" applyBorder="1" applyAlignment="1">
      <alignment horizontal="center" vertical="center"/>
    </xf>
    <xf numFmtId="3" fontId="9" fillId="50" borderId="108" xfId="0" applyNumberFormat="1" applyFont="1" applyFill="1" applyBorder="1" applyAlignment="1">
      <alignment horizontal="center" vertical="center" textRotation="90" wrapText="1"/>
    </xf>
    <xf numFmtId="3" fontId="9" fillId="51" borderId="109" xfId="0" applyNumberFormat="1" applyFont="1" applyFill="1" applyBorder="1" applyAlignment="1">
      <alignment horizontal="center" vertical="center" textRotation="90" wrapText="1"/>
    </xf>
    <xf numFmtId="0" fontId="0" fillId="0" borderId="109" xfId="0" applyBorder="1" applyAlignment="1">
      <alignment horizontal="center" vertical="center" textRotation="90" wrapText="1"/>
    </xf>
    <xf numFmtId="0" fontId="0" fillId="0" borderId="110" xfId="0" applyBorder="1" applyAlignment="1">
      <alignment horizontal="center" vertical="center" textRotation="90" wrapText="1"/>
    </xf>
    <xf numFmtId="49" fontId="4" fillId="36" borderId="111" xfId="0" applyNumberFormat="1" applyFont="1" applyFill="1" applyBorder="1" applyAlignment="1">
      <alignment horizontal="center" vertical="center"/>
    </xf>
    <xf numFmtId="49" fontId="4" fillId="36" borderId="112" xfId="0" applyNumberFormat="1" applyFont="1" applyFill="1" applyBorder="1" applyAlignment="1">
      <alignment horizontal="center" vertical="center"/>
    </xf>
    <xf numFmtId="49" fontId="15" fillId="36" borderId="97" xfId="0" applyNumberFormat="1" applyFont="1" applyFill="1" applyBorder="1" applyAlignment="1">
      <alignment horizontal="center"/>
    </xf>
    <xf numFmtId="49" fontId="15" fillId="36" borderId="98" xfId="0" applyNumberFormat="1" applyFont="1" applyFill="1" applyBorder="1" applyAlignment="1">
      <alignment horizontal="center"/>
    </xf>
    <xf numFmtId="49" fontId="15" fillId="36" borderId="113" xfId="0" applyNumberFormat="1" applyFont="1" applyFill="1" applyBorder="1" applyAlignment="1">
      <alignment horizontal="center"/>
    </xf>
    <xf numFmtId="49" fontId="5" fillId="36" borderId="114" xfId="0" applyNumberFormat="1" applyFont="1" applyFill="1" applyBorder="1" applyAlignment="1">
      <alignment horizontal="center"/>
    </xf>
    <xf numFmtId="49" fontId="5" fillId="36" borderId="115" xfId="0" applyNumberFormat="1" applyFont="1" applyFill="1" applyBorder="1" applyAlignment="1">
      <alignment horizontal="center"/>
    </xf>
    <xf numFmtId="164" fontId="21" fillId="36" borderId="114" xfId="0" applyNumberFormat="1" applyFont="1" applyFill="1" applyBorder="1" applyAlignment="1">
      <alignment horizontal="center"/>
    </xf>
    <xf numFmtId="164" fontId="21" fillId="36" borderId="116" xfId="0" applyNumberFormat="1" applyFont="1" applyFill="1" applyBorder="1" applyAlignment="1">
      <alignment horizontal="center"/>
    </xf>
    <xf numFmtId="3" fontId="4" fillId="37" borderId="102" xfId="0" applyNumberFormat="1" applyFont="1" applyFill="1" applyBorder="1" applyAlignment="1">
      <alignment horizontal="center"/>
    </xf>
    <xf numFmtId="3" fontId="4" fillId="37" borderId="103" xfId="0" applyNumberFormat="1" applyFont="1" applyFill="1" applyBorder="1" applyAlignment="1">
      <alignment horizontal="center"/>
    </xf>
    <xf numFmtId="3" fontId="4" fillId="37" borderId="104" xfId="0" applyNumberFormat="1" applyFont="1" applyFill="1" applyBorder="1" applyAlignment="1">
      <alignment horizontal="center"/>
    </xf>
    <xf numFmtId="3" fontId="4" fillId="27" borderId="20" xfId="0" applyNumberFormat="1" applyFont="1" applyFill="1" applyBorder="1" applyAlignment="1">
      <alignment horizontal="center" vertical="center"/>
    </xf>
    <xf numFmtId="3" fontId="4" fillId="27" borderId="23" xfId="0" applyNumberFormat="1" applyFont="1" applyFill="1" applyBorder="1" applyAlignment="1">
      <alignment horizontal="center" vertical="center"/>
    </xf>
    <xf numFmtId="49" fontId="4" fillId="36" borderId="117" xfId="0" applyNumberFormat="1" applyFont="1" applyFill="1" applyBorder="1" applyAlignment="1">
      <alignment horizontal="center" vertical="center"/>
    </xf>
    <xf numFmtId="49" fontId="4" fillId="36" borderId="118" xfId="0" applyNumberFormat="1" applyFont="1" applyFill="1" applyBorder="1" applyAlignment="1">
      <alignment horizontal="center" vertical="center"/>
    </xf>
    <xf numFmtId="49" fontId="15" fillId="36" borderId="119" xfId="0" applyNumberFormat="1" applyFont="1" applyFill="1" applyBorder="1" applyAlignment="1">
      <alignment horizontal="center"/>
    </xf>
    <xf numFmtId="49" fontId="15" fillId="36" borderId="115" xfId="0" applyNumberFormat="1" applyFont="1" applyFill="1" applyBorder="1" applyAlignment="1">
      <alignment horizontal="center"/>
    </xf>
    <xf numFmtId="49" fontId="15" fillId="36" borderId="114" xfId="0" applyNumberFormat="1" applyFont="1" applyFill="1" applyBorder="1" applyAlignment="1">
      <alignment horizontal="center"/>
    </xf>
    <xf numFmtId="164" fontId="16" fillId="36" borderId="120" xfId="0" applyNumberFormat="1" applyFont="1" applyFill="1" applyBorder="1" applyAlignment="1">
      <alignment horizontal="center"/>
    </xf>
    <xf numFmtId="164" fontId="16" fillId="36" borderId="115" xfId="0" applyNumberFormat="1" applyFont="1" applyFill="1" applyBorder="1" applyAlignment="1">
      <alignment horizontal="center"/>
    </xf>
    <xf numFmtId="49" fontId="5" fillId="36" borderId="120" xfId="0" applyNumberFormat="1" applyFont="1" applyFill="1" applyBorder="1" applyAlignment="1">
      <alignment horizontal="center"/>
    </xf>
    <xf numFmtId="164" fontId="3" fillId="52" borderId="20" xfId="0" applyNumberFormat="1" applyFont="1" applyFill="1" applyBorder="1" applyAlignment="1">
      <alignment horizontal="center" vertical="center"/>
    </xf>
    <xf numFmtId="164" fontId="3" fillId="53" borderId="22" xfId="0" applyNumberFormat="1" applyFont="1" applyFill="1" applyBorder="1" applyAlignment="1">
      <alignment horizontal="center" vertical="center"/>
    </xf>
    <xf numFmtId="164" fontId="3" fillId="54" borderId="75" xfId="0" applyNumberFormat="1" applyFont="1" applyFill="1" applyBorder="1" applyAlignment="1">
      <alignment horizontal="center" vertical="center"/>
    </xf>
    <xf numFmtId="3" fontId="4" fillId="0" borderId="95" xfId="0" applyNumberFormat="1" applyFont="1" applyFill="1" applyBorder="1" applyAlignment="1">
      <alignment horizontal="center" vertical="center" wrapText="1"/>
    </xf>
    <xf numFmtId="3" fontId="4" fillId="0" borderId="74" xfId="0" applyNumberFormat="1" applyFont="1" applyFill="1" applyBorder="1" applyAlignment="1">
      <alignment horizontal="center" vertical="center" wrapText="1"/>
    </xf>
    <xf numFmtId="17" fontId="5" fillId="0" borderId="84" xfId="0" applyNumberFormat="1" applyFont="1" applyFill="1" applyBorder="1" applyAlignment="1">
      <alignment horizontal="center"/>
    </xf>
    <xf numFmtId="164" fontId="5" fillId="0" borderId="0" xfId="0" applyNumberFormat="1" applyFont="1" applyFill="1" applyBorder="1" applyAlignment="1">
      <alignment horizontal="center"/>
    </xf>
    <xf numFmtId="3" fontId="4" fillId="0" borderId="11" xfId="0" applyNumberFormat="1" applyFont="1" applyFill="1" applyBorder="1" applyAlignment="1">
      <alignment horizontal="center" vertical="center" wrapText="1"/>
    </xf>
    <xf numFmtId="17" fontId="5" fillId="0" borderId="27" xfId="0" applyNumberFormat="1" applyFont="1" applyFill="1" applyBorder="1" applyAlignment="1">
      <alignment horizontal="center"/>
    </xf>
    <xf numFmtId="49" fontId="5" fillId="0" borderId="28" xfId="0" applyNumberFormat="1" applyFont="1" applyFill="1" applyBorder="1" applyAlignment="1">
      <alignment horizontal="center"/>
    </xf>
    <xf numFmtId="49" fontId="5" fillId="0" borderId="29" xfId="0" applyNumberFormat="1" applyFont="1" applyFill="1" applyBorder="1" applyAlignment="1">
      <alignment horizontal="center"/>
    </xf>
    <xf numFmtId="164" fontId="3" fillId="55" borderId="90" xfId="0" applyNumberFormat="1" applyFont="1" applyFill="1" applyBorder="1" applyAlignment="1">
      <alignment horizontal="center" vertical="center"/>
    </xf>
    <xf numFmtId="164" fontId="3" fillId="56" borderId="91" xfId="0" applyNumberFormat="1" applyFont="1" applyFill="1" applyBorder="1" applyAlignment="1">
      <alignment horizontal="center" vertical="center"/>
    </xf>
    <xf numFmtId="3" fontId="4" fillId="0" borderId="121" xfId="0" applyNumberFormat="1" applyFont="1" applyFill="1" applyBorder="1" applyAlignment="1">
      <alignment horizontal="center" vertical="center" wrapText="1"/>
    </xf>
    <xf numFmtId="3" fontId="4" fillId="0" borderId="66" xfId="0" applyNumberFormat="1" applyFont="1" applyFill="1" applyBorder="1" applyAlignment="1">
      <alignment horizontal="center" vertical="center" wrapText="1"/>
    </xf>
    <xf numFmtId="3" fontId="5" fillId="0" borderId="122" xfId="0" applyNumberFormat="1" applyFont="1" applyFill="1" applyBorder="1" applyAlignment="1">
      <alignment horizontal="center"/>
    </xf>
    <xf numFmtId="3" fontId="5" fillId="0" borderId="123" xfId="0" applyNumberFormat="1" applyFont="1" applyFill="1" applyBorder="1" applyAlignment="1">
      <alignment horizontal="center"/>
    </xf>
    <xf numFmtId="3" fontId="5" fillId="0" borderId="124" xfId="0" applyNumberFormat="1" applyFont="1" applyFill="1" applyBorder="1" applyAlignment="1">
      <alignment horizontal="center"/>
    </xf>
    <xf numFmtId="164" fontId="5" fillId="0" borderId="122" xfId="0" applyNumberFormat="1" applyFont="1" applyFill="1" applyBorder="1" applyAlignment="1">
      <alignment horizontal="center"/>
    </xf>
    <xf numFmtId="164" fontId="5" fillId="0" borderId="123" xfId="0" applyNumberFormat="1" applyFont="1" applyFill="1" applyBorder="1" applyAlignment="1">
      <alignment horizontal="center"/>
    </xf>
    <xf numFmtId="164" fontId="5" fillId="0" borderId="125" xfId="0" applyNumberFormat="1" applyFont="1" applyFill="1" applyBorder="1" applyAlignment="1">
      <alignment horizontal="center"/>
    </xf>
    <xf numFmtId="3" fontId="9" fillId="41" borderId="43" xfId="0" applyNumberFormat="1" applyFont="1" applyFill="1" applyBorder="1" applyAlignment="1">
      <alignment horizontal="center" vertical="center" textRotation="90"/>
    </xf>
    <xf numFmtId="3" fontId="9" fillId="41" borderId="92" xfId="0" applyNumberFormat="1" applyFont="1" applyFill="1" applyBorder="1" applyAlignment="1">
      <alignment horizontal="center" vertical="center" textRotation="90"/>
    </xf>
    <xf numFmtId="3" fontId="4" fillId="40" borderId="20" xfId="0" applyNumberFormat="1" applyFont="1" applyFill="1" applyBorder="1" applyAlignment="1">
      <alignment horizontal="center" vertical="center"/>
    </xf>
    <xf numFmtId="3" fontId="4" fillId="40" borderId="23" xfId="0" applyNumberFormat="1" applyFont="1" applyFill="1" applyBorder="1" applyAlignment="1">
      <alignment horizontal="center" vertical="center"/>
    </xf>
    <xf numFmtId="164" fontId="3" fillId="41" borderId="20" xfId="0" applyNumberFormat="1" applyFont="1" applyFill="1" applyBorder="1" applyAlignment="1">
      <alignment horizontal="center" vertical="center"/>
    </xf>
    <xf numFmtId="164" fontId="3" fillId="41" borderId="22" xfId="0" applyNumberFormat="1" applyFont="1" applyFill="1" applyBorder="1" applyAlignment="1">
      <alignment horizontal="center" vertical="center"/>
    </xf>
    <xf numFmtId="164" fontId="3" fillId="41" borderId="75" xfId="0" applyNumberFormat="1" applyFont="1" applyFill="1" applyBorder="1" applyAlignment="1">
      <alignment horizontal="center" vertical="center"/>
    </xf>
    <xf numFmtId="3" fontId="4" fillId="40" borderId="95" xfId="0" applyNumberFormat="1" applyFont="1" applyFill="1" applyBorder="1" applyAlignment="1">
      <alignment horizontal="center" vertical="center" wrapText="1"/>
    </xf>
    <xf numFmtId="3" fontId="4" fillId="40" borderId="74" xfId="0" applyNumberFormat="1" applyFont="1" applyFill="1" applyBorder="1" applyAlignment="1">
      <alignment horizontal="center" vertical="center" wrapText="1"/>
    </xf>
    <xf numFmtId="17" fontId="5" fillId="40" borderId="84" xfId="0" applyNumberFormat="1" applyFont="1" applyFill="1" applyBorder="1" applyAlignment="1">
      <alignment horizontal="center"/>
    </xf>
    <xf numFmtId="49" fontId="5" fillId="40" borderId="85" xfId="0" applyNumberFormat="1" applyFont="1" applyFill="1" applyBorder="1" applyAlignment="1">
      <alignment horizontal="center"/>
    </xf>
    <xf numFmtId="49" fontId="5" fillId="40" borderId="86" xfId="0" applyNumberFormat="1" applyFont="1" applyFill="1" applyBorder="1" applyAlignment="1">
      <alignment horizontal="center"/>
    </xf>
    <xf numFmtId="164" fontId="5" fillId="40" borderId="84" xfId="0" applyNumberFormat="1" applyFont="1" applyFill="1" applyBorder="1" applyAlignment="1">
      <alignment horizontal="center"/>
    </xf>
    <xf numFmtId="164" fontId="5" fillId="40" borderId="85" xfId="0" applyNumberFormat="1" applyFont="1" applyFill="1" applyBorder="1" applyAlignment="1">
      <alignment horizontal="center"/>
    </xf>
    <xf numFmtId="164" fontId="5" fillId="40" borderId="86" xfId="0" applyNumberFormat="1" applyFont="1" applyFill="1" applyBorder="1" applyAlignment="1">
      <alignment horizontal="center"/>
    </xf>
    <xf numFmtId="164" fontId="9" fillId="40" borderId="84" xfId="0" applyNumberFormat="1" applyFont="1" applyFill="1" applyBorder="1" applyAlignment="1">
      <alignment horizontal="center"/>
    </xf>
    <xf numFmtId="164" fontId="9" fillId="40" borderId="85" xfId="0" applyNumberFormat="1" applyFont="1" applyFill="1" applyBorder="1" applyAlignment="1">
      <alignment horizontal="center"/>
    </xf>
    <xf numFmtId="164" fontId="9" fillId="40" borderId="94" xfId="0" applyNumberFormat="1" applyFont="1" applyFill="1" applyBorder="1" applyAlignment="1">
      <alignment horizontal="center"/>
    </xf>
    <xf numFmtId="164" fontId="5" fillId="40" borderId="0" xfId="0" applyNumberFormat="1" applyFont="1" applyFill="1" applyBorder="1" applyAlignment="1">
      <alignment horizontal="center"/>
    </xf>
    <xf numFmtId="164" fontId="3" fillId="41" borderId="90" xfId="0" applyNumberFormat="1" applyFont="1" applyFill="1" applyBorder="1" applyAlignment="1">
      <alignment horizontal="center" vertical="center"/>
    </xf>
    <xf numFmtId="164" fontId="3" fillId="41" borderId="91" xfId="0" applyNumberFormat="1" applyFont="1" applyFill="1" applyBorder="1" applyAlignment="1">
      <alignment horizontal="center" vertical="center"/>
    </xf>
    <xf numFmtId="164" fontId="3" fillId="41" borderId="36" xfId="0" applyNumberFormat="1" applyFont="1" applyFill="1" applyBorder="1" applyAlignment="1">
      <alignment horizontal="center" vertical="center"/>
    </xf>
    <xf numFmtId="3" fontId="4" fillId="40" borderId="11" xfId="0" applyNumberFormat="1" applyFont="1" applyFill="1" applyBorder="1" applyAlignment="1">
      <alignment horizontal="center" vertical="center" wrapText="1"/>
    </xf>
    <xf numFmtId="17" fontId="5" fillId="40" borderId="27" xfId="0" applyNumberFormat="1" applyFont="1" applyFill="1" applyBorder="1" applyAlignment="1">
      <alignment horizontal="center"/>
    </xf>
    <xf numFmtId="49" fontId="5" fillId="40" borderId="28" xfId="0" applyNumberFormat="1" applyFont="1" applyFill="1" applyBorder="1" applyAlignment="1">
      <alignment horizontal="center"/>
    </xf>
    <xf numFmtId="49" fontId="5" fillId="40" borderId="29" xfId="0" applyNumberFormat="1" applyFont="1" applyFill="1" applyBorder="1" applyAlignment="1">
      <alignment horizontal="center"/>
    </xf>
    <xf numFmtId="164" fontId="5" fillId="40" borderId="27" xfId="0" applyNumberFormat="1" applyFont="1" applyFill="1" applyBorder="1" applyAlignment="1">
      <alignment horizontal="center"/>
    </xf>
    <xf numFmtId="164" fontId="5" fillId="40" borderId="28" xfId="0" applyNumberFormat="1" applyFont="1" applyFill="1" applyBorder="1" applyAlignment="1">
      <alignment horizontal="center"/>
    </xf>
    <xf numFmtId="164" fontId="5" fillId="40" borderId="29" xfId="0" applyNumberFormat="1" applyFont="1" applyFill="1" applyBorder="1" applyAlignment="1">
      <alignment horizontal="center"/>
    </xf>
    <xf numFmtId="164" fontId="9" fillId="40" borderId="27" xfId="0" applyNumberFormat="1" applyFont="1" applyFill="1" applyBorder="1" applyAlignment="1">
      <alignment horizontal="center"/>
    </xf>
    <xf numFmtId="164" fontId="9" fillId="40" borderId="28" xfId="0" applyNumberFormat="1" applyFont="1" applyFill="1" applyBorder="1" applyAlignment="1">
      <alignment horizontal="center"/>
    </xf>
    <xf numFmtId="164" fontId="9" fillId="40" borderId="30" xfId="0" applyNumberFormat="1" applyFont="1" applyFill="1" applyBorder="1" applyAlignment="1">
      <alignment horizontal="center"/>
    </xf>
    <xf numFmtId="3" fontId="78" fillId="40" borderId="0" xfId="0" applyNumberFormat="1" applyFont="1" applyFill="1" applyAlignment="1">
      <alignment horizontal="center"/>
    </xf>
    <xf numFmtId="3" fontId="3" fillId="41" borderId="80" xfId="0" applyNumberFormat="1" applyFont="1" applyFill="1" applyBorder="1" applyAlignment="1">
      <alignment horizontal="center" vertical="center" textRotation="90"/>
    </xf>
    <xf numFmtId="3" fontId="3" fillId="41" borderId="81" xfId="0" applyNumberFormat="1" applyFont="1" applyFill="1" applyBorder="1" applyAlignment="1">
      <alignment horizontal="center" vertical="center" textRotation="90"/>
    </xf>
    <xf numFmtId="3" fontId="3" fillId="41" borderId="82" xfId="0" applyNumberFormat="1" applyFont="1" applyFill="1" applyBorder="1" applyAlignment="1">
      <alignment horizontal="center" vertical="center" textRotation="90"/>
    </xf>
    <xf numFmtId="3" fontId="4" fillId="40" borderId="121" xfId="0" applyNumberFormat="1" applyFont="1" applyFill="1" applyBorder="1" applyAlignment="1">
      <alignment horizontal="center" vertical="center" wrapText="1"/>
    </xf>
    <xf numFmtId="3" fontId="4" fillId="40" borderId="66" xfId="0" applyNumberFormat="1" applyFont="1" applyFill="1" applyBorder="1" applyAlignment="1">
      <alignment horizontal="center" vertical="center" wrapText="1"/>
    </xf>
    <xf numFmtId="3" fontId="5" fillId="40" borderId="122" xfId="0" applyNumberFormat="1" applyFont="1" applyFill="1" applyBorder="1" applyAlignment="1">
      <alignment horizontal="center"/>
    </xf>
    <xf numFmtId="3" fontId="5" fillId="40" borderId="123" xfId="0" applyNumberFormat="1" applyFont="1" applyFill="1" applyBorder="1" applyAlignment="1">
      <alignment horizontal="center"/>
    </xf>
    <xf numFmtId="3" fontId="5" fillId="40" borderId="124" xfId="0" applyNumberFormat="1" applyFont="1" applyFill="1" applyBorder="1" applyAlignment="1">
      <alignment horizontal="center"/>
    </xf>
    <xf numFmtId="164" fontId="5" fillId="40" borderId="122" xfId="0" applyNumberFormat="1" applyFont="1" applyFill="1" applyBorder="1" applyAlignment="1">
      <alignment horizontal="center"/>
    </xf>
    <xf numFmtId="164" fontId="5" fillId="40" borderId="123" xfId="0" applyNumberFormat="1" applyFont="1" applyFill="1" applyBorder="1" applyAlignment="1">
      <alignment horizontal="center"/>
    </xf>
    <xf numFmtId="164" fontId="5" fillId="40" borderId="125" xfId="0" applyNumberFormat="1" applyFont="1" applyFill="1" applyBorder="1" applyAlignment="1">
      <alignment horizontal="center"/>
    </xf>
  </cellXfs>
  <cellStyles count="48">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omma [0]" xfId="34"/>
    <cellStyle name="Currency" xfId="35"/>
    <cellStyle name="Currency [0]" xfId="36"/>
    <cellStyle name="Normal 2" xfId="37"/>
    <cellStyle name="Percent" xfId="38"/>
    <cellStyle name="הדגשה1" xfId="39"/>
    <cellStyle name="הדגשה2" xfId="40"/>
    <cellStyle name="הדגשה3" xfId="41"/>
    <cellStyle name="הדגשה4" xfId="42"/>
    <cellStyle name="הדגשה5" xfId="43"/>
    <cellStyle name="הדגשה6" xfId="44"/>
    <cellStyle name="הערה" xfId="45"/>
    <cellStyle name="חישוב" xfId="46"/>
    <cellStyle name="טוב" xfId="47"/>
    <cellStyle name="טקסט אזהרה" xfId="48"/>
    <cellStyle name="טקסט הסברי" xfId="49"/>
    <cellStyle name="כותרת" xfId="50"/>
    <cellStyle name="כותרת 1" xfId="51"/>
    <cellStyle name="כותרת 2" xfId="52"/>
    <cellStyle name="כותרת 3" xfId="53"/>
    <cellStyle name="כותרת 4" xfId="54"/>
    <cellStyle name="ניטראלי" xfId="55"/>
    <cellStyle name="סה&quot;כ" xfId="56"/>
    <cellStyle name="פלט" xfId="57"/>
    <cellStyle name="קלט" xfId="58"/>
    <cellStyle name="רע" xfId="59"/>
    <cellStyle name="תא מסומן" xfId="60"/>
    <cellStyle name="תא מקושר"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מקררים לישראל</a:t>
            </a:r>
          </a:p>
        </c:rich>
      </c:tx>
      <c:layout>
        <c:manualLayout>
          <c:xMode val="factor"/>
          <c:yMode val="factor"/>
          <c:x val="0.0295"/>
          <c:y val="-0.0195"/>
        </c:manualLayout>
      </c:layout>
      <c:spPr>
        <a:noFill/>
        <a:ln w="3175">
          <a:noFill/>
        </a:ln>
      </c:spPr>
    </c:title>
    <c:plotArea>
      <c:layout>
        <c:manualLayout>
          <c:xMode val="edge"/>
          <c:yMode val="edge"/>
          <c:x val="0.0565"/>
          <c:y val="0.132"/>
          <c:w val="0.94125"/>
          <c:h val="0.8482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tar"/>
            <c:size val="3"/>
            <c:spPr>
              <a:solidFill>
                <a:srgbClr val="FF00FF"/>
              </a:solidFill>
              <a:ln>
                <a:solidFill>
                  <a:srgbClr val="FF00FF"/>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'[3]כמויות'!$J$6:$J$17</c:f>
              <c:numCache>
                <c:ptCount val="12"/>
                <c:pt idx="0">
                  <c:v>31140</c:v>
                </c:pt>
                <c:pt idx="1">
                  <c:v>30830</c:v>
                </c:pt>
                <c:pt idx="2">
                  <c:v>31610</c:v>
                </c:pt>
                <c:pt idx="3">
                  <c:v>32280</c:v>
                </c:pt>
                <c:pt idx="4">
                  <c:v>25153</c:v>
                </c:pt>
                <c:pt idx="5">
                  <c:v>31815</c:v>
                </c:pt>
                <c:pt idx="6">
                  <c:v>32860</c:v>
                </c:pt>
                <c:pt idx="7">
                  <c:v>35250</c:v>
                </c:pt>
                <c:pt idx="8">
                  <c:v>22355</c:v>
                </c:pt>
                <c:pt idx="9">
                  <c:v>28189</c:v>
                </c:pt>
                <c:pt idx="10">
                  <c:v>19292</c:v>
                </c:pt>
                <c:pt idx="11">
                  <c:v>18200</c:v>
                </c:pt>
              </c:numCache>
            </c:numRef>
          </c:val>
          <c:smooth val="0"/>
        </c:ser>
        <c:ser>
          <c:idx val="0"/>
          <c:order val="1"/>
          <c:tx>
            <c:v>2013</c:v>
          </c:tx>
          <c:spPr>
            <a:ln w="25400">
              <a:solidFill>
                <a:srgbClr val="0066CC"/>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0066CC"/>
                </a:solidFill>
              </a:ln>
            </c:spPr>
          </c:marker>
          <c:val>
            <c:numRef>
              <c:f>'[3]כמויות'!$K$6:$K$17</c:f>
              <c:numCache>
                <c:ptCount val="12"/>
                <c:pt idx="0">
                  <c:v>16480</c:v>
                </c:pt>
                <c:pt idx="1">
                  <c:v>18090</c:v>
                </c:pt>
                <c:pt idx="2">
                  <c:v>21900</c:v>
                </c:pt>
                <c:pt idx="3">
                  <c:v>22690</c:v>
                </c:pt>
                <c:pt idx="4">
                  <c:v>22566</c:v>
                </c:pt>
                <c:pt idx="5">
                  <c:v>26165</c:v>
                </c:pt>
              </c:numCache>
            </c:numRef>
          </c:val>
          <c:smooth val="0"/>
        </c:ser>
        <c:marker val="1"/>
        <c:axId val="60970805"/>
        <c:axId val="11866334"/>
      </c:lineChart>
      <c:catAx>
        <c:axId val="6097080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11866334"/>
        <c:crossesAt val="0"/>
        <c:auto val="1"/>
        <c:lblOffset val="100"/>
        <c:tickLblSkip val="1"/>
        <c:noMultiLvlLbl val="0"/>
      </c:catAx>
      <c:valAx>
        <c:axId val="11866334"/>
        <c:scaling>
          <c:orientation val="minMax"/>
          <c:max val="40000"/>
          <c:min val="1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65"/>
              <c:y val="0.004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60970805"/>
        <c:crossesAt val="1"/>
        <c:crossBetween val="between"/>
        <c:dispUnits/>
        <c:majorUnit val="2000"/>
      </c:valAx>
      <c:spPr>
        <a:gradFill rotWithShape="1">
          <a:gsLst>
            <a:gs pos="0">
              <a:srgbClr val="6666FF"/>
            </a:gs>
            <a:gs pos="27000">
              <a:srgbClr val="D4DEFF"/>
            </a:gs>
            <a:gs pos="58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מדיחי כלים לישראל</a:t>
            </a:r>
          </a:p>
        </c:rich>
      </c:tx>
      <c:layout>
        <c:manualLayout>
          <c:xMode val="factor"/>
          <c:yMode val="factor"/>
          <c:x val="0.055"/>
          <c:y val="-0.01975"/>
        </c:manualLayout>
      </c:layout>
      <c:spPr>
        <a:noFill/>
        <a:ln w="3175">
          <a:noFill/>
        </a:ln>
      </c:spPr>
    </c:title>
    <c:plotArea>
      <c:layout>
        <c:manualLayout>
          <c:xMode val="edge"/>
          <c:yMode val="edge"/>
          <c:x val="0.05625"/>
          <c:y val="0.134"/>
          <c:w val="0.93975"/>
          <c:h val="0.8472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33CCCC"/>
              </a:solidFill>
              <a:ln>
                <a:solidFill>
                  <a:srgbClr val="FF00FF"/>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'[3]כמויות'!$M$6:$M$17</c:f>
              <c:numCache>
                <c:ptCount val="12"/>
                <c:pt idx="0">
                  <c:v>3405</c:v>
                </c:pt>
                <c:pt idx="1">
                  <c:v>7620</c:v>
                </c:pt>
                <c:pt idx="2">
                  <c:v>7745</c:v>
                </c:pt>
                <c:pt idx="3">
                  <c:v>13725</c:v>
                </c:pt>
                <c:pt idx="4">
                  <c:v>6468</c:v>
                </c:pt>
                <c:pt idx="5">
                  <c:v>10070</c:v>
                </c:pt>
                <c:pt idx="6">
                  <c:v>7960</c:v>
                </c:pt>
                <c:pt idx="7">
                  <c:v>8740</c:v>
                </c:pt>
                <c:pt idx="8">
                  <c:v>4170</c:v>
                </c:pt>
                <c:pt idx="9">
                  <c:v>8950</c:v>
                </c:pt>
                <c:pt idx="10">
                  <c:v>7772</c:v>
                </c:pt>
                <c:pt idx="11">
                  <c:v>6010</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'[3]כמויות'!$N$6:$N$17</c:f>
              <c:numCache>
                <c:ptCount val="12"/>
                <c:pt idx="0">
                  <c:v>4635</c:v>
                </c:pt>
                <c:pt idx="1">
                  <c:v>4915</c:v>
                </c:pt>
                <c:pt idx="2">
                  <c:v>13725</c:v>
                </c:pt>
                <c:pt idx="3">
                  <c:v>6983</c:v>
                </c:pt>
                <c:pt idx="4">
                  <c:v>5920</c:v>
                </c:pt>
                <c:pt idx="5">
                  <c:v>8940</c:v>
                </c:pt>
              </c:numCache>
            </c:numRef>
          </c:val>
          <c:smooth val="0"/>
        </c:ser>
        <c:marker val="1"/>
        <c:axId val="39688143"/>
        <c:axId val="21648968"/>
      </c:lineChart>
      <c:catAx>
        <c:axId val="3968814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21648968"/>
        <c:crossesAt val="0"/>
        <c:auto val="1"/>
        <c:lblOffset val="100"/>
        <c:tickLblSkip val="1"/>
        <c:noMultiLvlLbl val="0"/>
      </c:catAx>
      <c:valAx>
        <c:axId val="21648968"/>
        <c:scaling>
          <c:orientation val="minMax"/>
          <c:max val="15000"/>
          <c:min val="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04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39688143"/>
        <c:crossesAt val="1"/>
        <c:crossBetween val="between"/>
        <c:dispUnits/>
        <c:majorUnit val="1500"/>
      </c:valAx>
      <c:spPr>
        <a:gradFill rotWithShape="1">
          <a:gsLst>
            <a:gs pos="0">
              <a:srgbClr val="6666FF"/>
            </a:gs>
            <a:gs pos="24001">
              <a:srgbClr val="D4DEFF"/>
            </a:gs>
            <a:gs pos="47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מכונות כביסה לישראל</a:t>
            </a:r>
          </a:p>
        </c:rich>
      </c:tx>
      <c:layout>
        <c:manualLayout>
          <c:xMode val="factor"/>
          <c:yMode val="factor"/>
          <c:x val="0.0885"/>
          <c:y val="-0.0215"/>
        </c:manualLayout>
      </c:layout>
      <c:spPr>
        <a:noFill/>
        <a:ln w="3175">
          <a:noFill/>
        </a:ln>
      </c:spPr>
    </c:title>
    <c:plotArea>
      <c:layout>
        <c:manualLayout>
          <c:xMode val="edge"/>
          <c:yMode val="edge"/>
          <c:x val="0.0495"/>
          <c:y val="0.12325"/>
          <c:w val="0.94825"/>
          <c:h val="0.8845"/>
        </c:manualLayout>
      </c:layout>
      <c:lineChart>
        <c:grouping val="standard"/>
        <c:varyColors val="0"/>
        <c:ser>
          <c:idx val="3"/>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FF00FF"/>
              </a:solidFill>
              <a:ln>
                <a:solidFill>
                  <a:srgbClr val="FF00FF"/>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'[3]כמויות'!$P$6:$P$17</c:f>
              <c:numCache>
                <c:ptCount val="12"/>
                <c:pt idx="0">
                  <c:v>27645</c:v>
                </c:pt>
                <c:pt idx="1">
                  <c:v>25630</c:v>
                </c:pt>
                <c:pt idx="2">
                  <c:v>34105</c:v>
                </c:pt>
                <c:pt idx="3">
                  <c:v>35495</c:v>
                </c:pt>
                <c:pt idx="4">
                  <c:v>27843</c:v>
                </c:pt>
                <c:pt idx="5">
                  <c:v>29085</c:v>
                </c:pt>
                <c:pt idx="6">
                  <c:v>20545</c:v>
                </c:pt>
                <c:pt idx="7">
                  <c:v>27415</c:v>
                </c:pt>
                <c:pt idx="8">
                  <c:v>16195</c:v>
                </c:pt>
                <c:pt idx="9">
                  <c:v>30640</c:v>
                </c:pt>
                <c:pt idx="10">
                  <c:v>18405</c:v>
                </c:pt>
                <c:pt idx="11">
                  <c:v>21336</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'[3]כמויות'!$Q$6:$Q$17</c:f>
              <c:numCache>
                <c:ptCount val="12"/>
                <c:pt idx="0">
                  <c:v>20205</c:v>
                </c:pt>
                <c:pt idx="1">
                  <c:v>26380</c:v>
                </c:pt>
                <c:pt idx="2">
                  <c:v>39650</c:v>
                </c:pt>
                <c:pt idx="3">
                  <c:v>27195</c:v>
                </c:pt>
                <c:pt idx="4">
                  <c:v>26919</c:v>
                </c:pt>
                <c:pt idx="5">
                  <c:v>19285</c:v>
                </c:pt>
              </c:numCache>
            </c:numRef>
          </c:val>
          <c:smooth val="0"/>
        </c:ser>
        <c:marker val="1"/>
        <c:axId val="60622985"/>
        <c:axId val="8735954"/>
      </c:lineChart>
      <c:catAx>
        <c:axId val="6062298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8735954"/>
        <c:crossesAt val="0"/>
        <c:auto val="1"/>
        <c:lblOffset val="100"/>
        <c:tickLblSkip val="1"/>
        <c:noMultiLvlLbl val="0"/>
      </c:catAx>
      <c:valAx>
        <c:axId val="8735954"/>
        <c:scaling>
          <c:orientation val="minMax"/>
          <c:max val="46000"/>
          <c:min val="6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45"/>
              <c:y val="-0.005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60622985"/>
        <c:crossesAt val="1"/>
        <c:crossBetween val="between"/>
        <c:dispUnits/>
        <c:majorUnit val="3000"/>
      </c:valAx>
      <c:spPr>
        <a:gradFill rotWithShape="1">
          <a:gsLst>
            <a:gs pos="0">
              <a:srgbClr val="6666FF"/>
            </a:gs>
            <a:gs pos="25999">
              <a:srgbClr val="D4DEFF"/>
            </a:gs>
            <a:gs pos="59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מיבשי כביסה לישראל
</a:t>
            </a:r>
            <a:r>
              <a:rPr lang="en-US" cap="none" sz="1725" b="1" i="0" u="none" baseline="0">
                <a:solidFill>
                  <a:srgbClr val="0000FF"/>
                </a:solidFill>
              </a:rPr>
              <a:t>בשנים 2013, 2014</a:t>
            </a:r>
          </a:p>
        </c:rich>
      </c:tx>
      <c:layout>
        <c:manualLayout>
          <c:xMode val="factor"/>
          <c:yMode val="factor"/>
          <c:x val="0.07"/>
          <c:y val="-0.01925"/>
        </c:manualLayout>
      </c:layout>
      <c:spPr>
        <a:noFill/>
        <a:ln w="3175">
          <a:noFill/>
        </a:ln>
      </c:spPr>
    </c:title>
    <c:plotArea>
      <c:layout>
        <c:manualLayout>
          <c:xMode val="edge"/>
          <c:yMode val="edge"/>
          <c:x val="0.0575"/>
          <c:y val="0.13075"/>
          <c:w val="0.9415"/>
          <c:h val="0.861"/>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tar"/>
            <c:size val="2"/>
            <c:spPr>
              <a:solidFill>
                <a:srgbClr val="33CCCC"/>
              </a:solidFill>
              <a:ln>
                <a:solidFill>
                  <a:srgbClr val="FF00FF"/>
                </a:solidFill>
              </a:ln>
            </c:spPr>
          </c:marker>
          <c:dPt>
            <c:idx val="1"/>
            <c:spPr>
              <a:solidFill>
                <a:srgbClr val="4BACC6"/>
              </a:solidFill>
              <a:ln w="25400">
                <a:solidFill>
                  <a:srgbClr val="FF00FF"/>
                </a:solidFill>
              </a:ln>
            </c:spPr>
            <c:marker>
              <c:size val="2"/>
              <c:spPr>
                <a:solidFill>
                  <a:srgbClr val="33CCCC"/>
                </a:solidFill>
                <a:ln>
                  <a:solidFill>
                    <a:srgbClr val="FF00FF"/>
                  </a:solidFill>
                </a:ln>
              </c:spPr>
            </c:marker>
          </c:dPt>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'[3]כמויות'!$S$6:$S$17</c:f>
              <c:numCache>
                <c:ptCount val="12"/>
                <c:pt idx="0">
                  <c:v>9748</c:v>
                </c:pt>
                <c:pt idx="1">
                  <c:v>4995</c:v>
                </c:pt>
                <c:pt idx="2">
                  <c:v>2215</c:v>
                </c:pt>
                <c:pt idx="3">
                  <c:v>3845</c:v>
                </c:pt>
                <c:pt idx="4">
                  <c:v>1758</c:v>
                </c:pt>
                <c:pt idx="5">
                  <c:v>3235</c:v>
                </c:pt>
                <c:pt idx="6">
                  <c:v>2150</c:v>
                </c:pt>
                <c:pt idx="7">
                  <c:v>3960</c:v>
                </c:pt>
                <c:pt idx="8">
                  <c:v>4575</c:v>
                </c:pt>
                <c:pt idx="9">
                  <c:v>14580</c:v>
                </c:pt>
                <c:pt idx="10">
                  <c:v>15280</c:v>
                </c:pt>
                <c:pt idx="11">
                  <c:v>21256</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'[3]כמויות'!$T$6:$T$17</c:f>
              <c:numCache>
                <c:ptCount val="12"/>
                <c:pt idx="0">
                  <c:v>10005</c:v>
                </c:pt>
                <c:pt idx="1">
                  <c:v>4630</c:v>
                </c:pt>
                <c:pt idx="2">
                  <c:v>4590</c:v>
                </c:pt>
                <c:pt idx="3">
                  <c:v>2620</c:v>
                </c:pt>
                <c:pt idx="4">
                  <c:v>1597</c:v>
                </c:pt>
                <c:pt idx="5">
                  <c:v>980</c:v>
                </c:pt>
              </c:numCache>
            </c:numRef>
          </c:val>
          <c:smooth val="0"/>
        </c:ser>
        <c:marker val="1"/>
        <c:axId val="11514723"/>
        <c:axId val="36523644"/>
      </c:lineChart>
      <c:catAx>
        <c:axId val="1151472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36523644"/>
        <c:crossesAt val="0"/>
        <c:auto val="1"/>
        <c:lblOffset val="100"/>
        <c:tickLblSkip val="1"/>
        <c:noMultiLvlLbl val="0"/>
      </c:catAx>
      <c:valAx>
        <c:axId val="36523644"/>
        <c:scaling>
          <c:orientation val="minMax"/>
          <c:max val="30000"/>
          <c:min val="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00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11514723"/>
        <c:crossesAt val="1"/>
        <c:crossBetween val="between"/>
        <c:dispUnits/>
        <c:majorUnit val="2000"/>
      </c:valAx>
      <c:spPr>
        <a:gradFill rotWithShape="1">
          <a:gsLst>
            <a:gs pos="0">
              <a:srgbClr val="6666FF"/>
            </a:gs>
            <a:gs pos="31000">
              <a:srgbClr val="D4DEFF"/>
            </a:gs>
            <a:gs pos="59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מכשירי </a:t>
            </a:r>
            <a:r>
              <a:rPr lang="en-US" cap="none" sz="1725" b="1" i="0" u="none" baseline="0">
                <a:solidFill>
                  <a:srgbClr val="FF00FF"/>
                </a:solidFill>
              </a:rPr>
              <a:t>DVD + </a:t>
            </a:r>
            <a:r>
              <a:rPr lang="en-US" cap="none" sz="1725" b="1" i="0" u="none" baseline="0">
                <a:solidFill>
                  <a:srgbClr val="FF00FF"/>
                </a:solidFill>
              </a:rPr>
              <a:t>וידאו לישראל</a:t>
            </a:r>
          </a:p>
        </c:rich>
      </c:tx>
      <c:layout>
        <c:manualLayout>
          <c:xMode val="factor"/>
          <c:yMode val="factor"/>
          <c:x val="0.12175"/>
          <c:y val="-0.02275"/>
        </c:manualLayout>
      </c:layout>
      <c:spPr>
        <a:noFill/>
        <a:ln w="3175">
          <a:noFill/>
        </a:ln>
      </c:spPr>
    </c:title>
    <c:plotArea>
      <c:layout>
        <c:manualLayout>
          <c:xMode val="edge"/>
          <c:yMode val="edge"/>
          <c:x val="0.05725"/>
          <c:y val="0.126"/>
          <c:w val="0.93875"/>
          <c:h val="0.8727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FF00FF"/>
              </a:solidFill>
              <a:ln>
                <a:solidFill>
                  <a:srgbClr val="FF00FF"/>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'[3]כמויות'!$V$6:$V$17</c:f>
              <c:numCache>
                <c:ptCount val="12"/>
                <c:pt idx="0">
                  <c:v>15080</c:v>
                </c:pt>
                <c:pt idx="1">
                  <c:v>18870</c:v>
                </c:pt>
                <c:pt idx="2">
                  <c:v>12406</c:v>
                </c:pt>
                <c:pt idx="3">
                  <c:v>18735</c:v>
                </c:pt>
                <c:pt idx="4">
                  <c:v>13329</c:v>
                </c:pt>
                <c:pt idx="5">
                  <c:v>8685</c:v>
                </c:pt>
                <c:pt idx="6">
                  <c:v>18315</c:v>
                </c:pt>
                <c:pt idx="7">
                  <c:v>18015</c:v>
                </c:pt>
                <c:pt idx="8">
                  <c:v>11800</c:v>
                </c:pt>
                <c:pt idx="9">
                  <c:v>12870</c:v>
                </c:pt>
                <c:pt idx="10">
                  <c:v>6560</c:v>
                </c:pt>
                <c:pt idx="11">
                  <c:v>21985</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'[3]כמויות'!$W$6:$W$17</c:f>
              <c:numCache>
                <c:ptCount val="12"/>
                <c:pt idx="0">
                  <c:v>19495</c:v>
                </c:pt>
                <c:pt idx="1">
                  <c:v>11209</c:v>
                </c:pt>
                <c:pt idx="2">
                  <c:v>21470</c:v>
                </c:pt>
                <c:pt idx="3">
                  <c:v>10625</c:v>
                </c:pt>
                <c:pt idx="4">
                  <c:v>21918</c:v>
                </c:pt>
                <c:pt idx="5">
                  <c:v>14035</c:v>
                </c:pt>
              </c:numCache>
            </c:numRef>
          </c:val>
          <c:smooth val="0"/>
        </c:ser>
        <c:marker val="1"/>
        <c:axId val="60277341"/>
        <c:axId val="5625158"/>
      </c:lineChart>
      <c:catAx>
        <c:axId val="6027734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5625158"/>
        <c:crossesAt val="0"/>
        <c:auto val="1"/>
        <c:lblOffset val="100"/>
        <c:tickLblSkip val="1"/>
        <c:noMultiLvlLbl val="0"/>
      </c:catAx>
      <c:valAx>
        <c:axId val="5625158"/>
        <c:scaling>
          <c:orientation val="minMax"/>
          <c:max val="55000"/>
          <c:min val="5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25"/>
              <c:y val="-0.001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60277341"/>
        <c:crossesAt val="1"/>
        <c:crossBetween val="between"/>
        <c:dispUnits/>
        <c:majorUnit val="5000"/>
      </c:valAx>
      <c:spPr>
        <a:gradFill rotWithShape="1">
          <a:gsLst>
            <a:gs pos="0">
              <a:srgbClr val="6666FF"/>
            </a:gs>
            <a:gs pos="22000">
              <a:srgbClr val="D4DEFF"/>
            </a:gs>
            <a:gs pos="46001">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טלויזיות לישראל
</a:t>
            </a:r>
            <a:r>
              <a:rPr lang="en-US" cap="none" sz="1400" b="1" i="0" u="none" baseline="0">
                <a:solidFill>
                  <a:srgbClr val="0000FF"/>
                </a:solidFill>
              </a:rPr>
              <a:t>בשנים 2013, 2014</a:t>
            </a:r>
          </a:p>
        </c:rich>
      </c:tx>
      <c:layout>
        <c:manualLayout>
          <c:xMode val="factor"/>
          <c:yMode val="factor"/>
          <c:x val="0.02875"/>
          <c:y val="-0.019"/>
        </c:manualLayout>
      </c:layout>
      <c:spPr>
        <a:noFill/>
        <a:ln w="3175">
          <a:noFill/>
        </a:ln>
      </c:spPr>
    </c:title>
    <c:plotArea>
      <c:layout>
        <c:manualLayout>
          <c:xMode val="edge"/>
          <c:yMode val="edge"/>
          <c:x val="0.059"/>
          <c:y val="0.12825"/>
          <c:w val="0.94"/>
          <c:h val="0.8645"/>
        </c:manualLayout>
      </c:layout>
      <c:lineChart>
        <c:grouping val="standard"/>
        <c:varyColors val="0"/>
        <c:ser>
          <c:idx val="3"/>
          <c:order val="0"/>
          <c:tx>
            <c:v>2012</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FF00FF"/>
              </a:solidFill>
              <a:ln>
                <a:solidFill>
                  <a:srgbClr val="666699"/>
                </a:solidFill>
              </a:ln>
            </c:spPr>
          </c:marker>
          <c:dPt>
            <c:idx val="1"/>
            <c:spPr>
              <a:solidFill>
                <a:srgbClr val="CC00CC"/>
              </a:solidFill>
              <a:ln w="25400">
                <a:solidFill>
                  <a:srgbClr val="FF00FF"/>
                </a:solidFill>
              </a:ln>
            </c:spPr>
            <c:marker>
              <c:size val="3"/>
              <c:spPr>
                <a:solidFill>
                  <a:srgbClr val="FF00FF"/>
                </a:solidFill>
                <a:ln>
                  <a:solidFill>
                    <a:srgbClr val="FF00FF"/>
                  </a:solidFill>
                </a:ln>
              </c:spPr>
            </c:marker>
          </c:dPt>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'[3]כמויות'!$Y$6:$Y$17</c:f>
              <c:numCache>
                <c:ptCount val="12"/>
                <c:pt idx="0">
                  <c:v>59175</c:v>
                </c:pt>
                <c:pt idx="1">
                  <c:v>57440</c:v>
                </c:pt>
                <c:pt idx="2">
                  <c:v>47222</c:v>
                </c:pt>
                <c:pt idx="3">
                  <c:v>57976</c:v>
                </c:pt>
                <c:pt idx="4">
                  <c:v>62380</c:v>
                </c:pt>
                <c:pt idx="5">
                  <c:v>52980</c:v>
                </c:pt>
                <c:pt idx="6">
                  <c:v>71724</c:v>
                </c:pt>
                <c:pt idx="7">
                  <c:v>56645</c:v>
                </c:pt>
                <c:pt idx="8">
                  <c:v>45755</c:v>
                </c:pt>
                <c:pt idx="9">
                  <c:v>44980</c:v>
                </c:pt>
                <c:pt idx="10">
                  <c:v>49535</c:v>
                </c:pt>
                <c:pt idx="11">
                  <c:v>64236</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'[3]כמויות'!$Z$6:$Z$17</c:f>
              <c:numCache>
                <c:ptCount val="12"/>
                <c:pt idx="0">
                  <c:v>45705</c:v>
                </c:pt>
                <c:pt idx="1">
                  <c:v>62543</c:v>
                </c:pt>
                <c:pt idx="2">
                  <c:v>77335</c:v>
                </c:pt>
                <c:pt idx="3">
                  <c:v>60115</c:v>
                </c:pt>
                <c:pt idx="4">
                  <c:v>66245</c:v>
                </c:pt>
                <c:pt idx="5">
                  <c:v>79735</c:v>
                </c:pt>
              </c:numCache>
            </c:numRef>
          </c:val>
          <c:smooth val="0"/>
        </c:ser>
        <c:marker val="1"/>
        <c:axId val="50626423"/>
        <c:axId val="52984624"/>
      </c:lineChart>
      <c:catAx>
        <c:axId val="5062642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52984624"/>
        <c:crossesAt val="0"/>
        <c:auto val="1"/>
        <c:lblOffset val="100"/>
        <c:tickLblSkip val="1"/>
        <c:noMultiLvlLbl val="0"/>
      </c:catAx>
      <c:valAx>
        <c:axId val="52984624"/>
        <c:scaling>
          <c:orientation val="minMax"/>
          <c:max val="90000"/>
          <c:min val="3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75"/>
              <c:y val="0.000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50626423"/>
        <c:crossesAt val="1"/>
        <c:crossBetween val="between"/>
        <c:dispUnits/>
        <c:majorUnit val="5000"/>
      </c:valAx>
      <c:spPr>
        <a:gradFill rotWithShape="1">
          <a:gsLst>
            <a:gs pos="0">
              <a:srgbClr val="6666FF"/>
            </a:gs>
            <a:gs pos="25000">
              <a:srgbClr val="D4DEFF"/>
            </a:gs>
            <a:gs pos="46001">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סיגריות לישראל</a:t>
            </a:r>
          </a:p>
        </c:rich>
      </c:tx>
      <c:layout>
        <c:manualLayout>
          <c:xMode val="factor"/>
          <c:yMode val="factor"/>
          <c:x val="0.02775"/>
          <c:y val="-0.0205"/>
        </c:manualLayout>
      </c:layout>
      <c:spPr>
        <a:noFill/>
        <a:ln w="3175">
          <a:noFill/>
        </a:ln>
      </c:spPr>
    </c:title>
    <c:plotArea>
      <c:layout>
        <c:manualLayout>
          <c:xMode val="edge"/>
          <c:yMode val="edge"/>
          <c:x val="0.0555"/>
          <c:y val="0.1325"/>
          <c:w val="0.9405"/>
          <c:h val="0.85425"/>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'[3]כמויות'!$AC$6:$AC$17</c:f>
              <c:numCache>
                <c:ptCount val="12"/>
                <c:pt idx="0">
                  <c:v>22528.75</c:v>
                </c:pt>
                <c:pt idx="1">
                  <c:v>21783.8</c:v>
                </c:pt>
                <c:pt idx="2">
                  <c:v>25513.95</c:v>
                </c:pt>
                <c:pt idx="3">
                  <c:v>27927.7</c:v>
                </c:pt>
                <c:pt idx="4">
                  <c:v>25909.95</c:v>
                </c:pt>
              </c:numCache>
            </c:numRef>
          </c:val>
          <c:smooth val="0"/>
        </c:ser>
        <c:ser>
          <c:idx val="1"/>
          <c:order val="1"/>
          <c:tx>
            <c:v>2012</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00FF"/>
              </a:solidFill>
              <a:ln>
                <a:solidFill>
                  <a:srgbClr val="993366"/>
                </a:solidFill>
              </a:ln>
            </c:spPr>
          </c:marker>
          <c:val>
            <c:numRef>
              <c:f>'[3]כמויות'!$AB$6:$AB$17</c:f>
              <c:numCache>
                <c:ptCount val="12"/>
                <c:pt idx="0">
                  <c:v>28943.55</c:v>
                </c:pt>
                <c:pt idx="1">
                  <c:v>25486</c:v>
                </c:pt>
                <c:pt idx="2">
                  <c:v>28827.75</c:v>
                </c:pt>
                <c:pt idx="3">
                  <c:v>28380.85</c:v>
                </c:pt>
                <c:pt idx="4">
                  <c:v>27351.5</c:v>
                </c:pt>
                <c:pt idx="5">
                  <c:v>26630.6</c:v>
                </c:pt>
                <c:pt idx="6">
                  <c:v>28033.65</c:v>
                </c:pt>
                <c:pt idx="7">
                  <c:v>28022.5</c:v>
                </c:pt>
                <c:pt idx="8">
                  <c:v>24562.45</c:v>
                </c:pt>
                <c:pt idx="9">
                  <c:v>28089.6</c:v>
                </c:pt>
                <c:pt idx="10">
                  <c:v>23291.25</c:v>
                </c:pt>
                <c:pt idx="11">
                  <c:v>28399.15</c:v>
                </c:pt>
              </c:numCache>
            </c:numRef>
          </c:val>
          <c:smooth val="0"/>
        </c:ser>
        <c:marker val="1"/>
        <c:axId val="7099569"/>
        <c:axId val="63896122"/>
      </c:lineChart>
      <c:catAx>
        <c:axId val="709956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63896122"/>
        <c:crossesAt val="0"/>
        <c:auto val="1"/>
        <c:lblOffset val="100"/>
        <c:tickLblSkip val="1"/>
        <c:noMultiLvlLbl val="0"/>
      </c:catAx>
      <c:valAx>
        <c:axId val="63896122"/>
        <c:scaling>
          <c:orientation val="minMax"/>
          <c:max val="35000"/>
          <c:min val="2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65"/>
              <c:y val="0.0032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7099569"/>
        <c:crossesAt val="1"/>
        <c:crossBetween val="between"/>
        <c:dispUnits/>
        <c:majorUnit val="1000"/>
      </c:valAx>
      <c:spPr>
        <a:gradFill rotWithShape="1">
          <a:gsLst>
            <a:gs pos="0">
              <a:srgbClr val="6666FF"/>
            </a:gs>
            <a:gs pos="28999">
              <a:srgbClr val="D4DEFF"/>
            </a:gs>
            <a:gs pos="44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 יבוא מכוניות נוסעים לישראל
</a:t>
            </a:r>
          </a:p>
        </c:rich>
      </c:tx>
      <c:layout>
        <c:manualLayout>
          <c:xMode val="factor"/>
          <c:yMode val="factor"/>
          <c:x val="0.08275"/>
          <c:y val="-0.01975"/>
        </c:manualLayout>
      </c:layout>
      <c:spPr>
        <a:noFill/>
        <a:ln w="3175">
          <a:noFill/>
        </a:ln>
      </c:spPr>
    </c:title>
    <c:plotArea>
      <c:layout>
        <c:manualLayout>
          <c:xMode val="edge"/>
          <c:yMode val="edge"/>
          <c:x val="0.0595"/>
          <c:y val="0.12925"/>
          <c:w val="0.938"/>
          <c:h val="0.8715"/>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'[3]כמויות'!$AF$6:$AF$17</c:f>
              <c:numCache>
                <c:ptCount val="12"/>
                <c:pt idx="0">
                  <c:v>21590</c:v>
                </c:pt>
                <c:pt idx="1">
                  <c:v>22525</c:v>
                </c:pt>
                <c:pt idx="2">
                  <c:v>22174</c:v>
                </c:pt>
                <c:pt idx="3">
                  <c:v>15545</c:v>
                </c:pt>
                <c:pt idx="4">
                  <c:v>21258</c:v>
                </c:pt>
              </c:numCache>
            </c:numRef>
          </c:val>
          <c:smooth val="0"/>
        </c:ser>
        <c:ser>
          <c:idx val="1"/>
          <c:order val="1"/>
          <c:tx>
            <c:v>2012</c:v>
          </c:tx>
          <c:spPr>
            <a:ln w="381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FF00FF"/>
              </a:solidFill>
              <a:ln>
                <a:solidFill>
                  <a:srgbClr val="FF00FF"/>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'[3]כמויות'!$AE$6:$AE$17</c:f>
              <c:numCache>
                <c:ptCount val="12"/>
                <c:pt idx="0">
                  <c:v>16850</c:v>
                </c:pt>
                <c:pt idx="1">
                  <c:v>21550</c:v>
                </c:pt>
                <c:pt idx="2">
                  <c:v>16578</c:v>
                </c:pt>
                <c:pt idx="3">
                  <c:v>15372</c:v>
                </c:pt>
                <c:pt idx="4">
                  <c:v>18180</c:v>
                </c:pt>
                <c:pt idx="5">
                  <c:v>19684</c:v>
                </c:pt>
                <c:pt idx="6">
                  <c:v>25644</c:v>
                </c:pt>
                <c:pt idx="7">
                  <c:v>12837</c:v>
                </c:pt>
                <c:pt idx="8">
                  <c:v>10386</c:v>
                </c:pt>
                <c:pt idx="9">
                  <c:v>18196</c:v>
                </c:pt>
                <c:pt idx="10">
                  <c:v>15432</c:v>
                </c:pt>
                <c:pt idx="11">
                  <c:v>13018</c:v>
                </c:pt>
              </c:numCache>
            </c:numRef>
          </c:val>
          <c:smooth val="0"/>
        </c:ser>
        <c:marker val="1"/>
        <c:axId val="38194187"/>
        <c:axId val="8203364"/>
      </c:lineChart>
      <c:catAx>
        <c:axId val="38194187"/>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8203364"/>
        <c:crossesAt val="0"/>
        <c:auto val="1"/>
        <c:lblOffset val="100"/>
        <c:tickLblSkip val="1"/>
        <c:noMultiLvlLbl val="0"/>
      </c:catAx>
      <c:valAx>
        <c:axId val="8203364"/>
        <c:scaling>
          <c:orientation val="minMax"/>
          <c:max val="33000"/>
          <c:min val="4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55"/>
              <c:y val="0.001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38194187"/>
        <c:crossesAt val="1"/>
        <c:crossBetween val="between"/>
        <c:dispUnits/>
        <c:majorUnit val="2000"/>
      </c:valAx>
      <c:spPr>
        <a:gradFill rotWithShape="1">
          <a:gsLst>
            <a:gs pos="0">
              <a:srgbClr val="6666FF"/>
            </a:gs>
            <a:gs pos="22000">
              <a:srgbClr val="D4DEFF"/>
            </a:gs>
            <a:gs pos="41000">
              <a:srgbClr val="D4DEFF"/>
            </a:gs>
            <a:gs pos="64000">
              <a:srgbClr val="EEF2FC"/>
            </a:gs>
            <a:gs pos="84000">
              <a:srgbClr val="DCE6F2"/>
            </a:gs>
            <a:gs pos="90833">
              <a:srgbClr val="E3EBF5"/>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0000FF"/>
                </a:solidFill>
              </a:rPr>
              <a:t> </a:t>
            </a:r>
            <a:r>
              <a:rPr lang="en-US" cap="none" sz="1725" b="1" i="0" u="none" baseline="0">
                <a:solidFill>
                  <a:srgbClr val="FF00FF"/>
                </a:solidFill>
              </a:rPr>
              <a:t>יבוא מכוניות מסחריות לישראל</a:t>
            </a:r>
          </a:p>
        </c:rich>
      </c:tx>
      <c:layout>
        <c:manualLayout>
          <c:xMode val="factor"/>
          <c:yMode val="factor"/>
          <c:x val="0.10375"/>
          <c:y val="-0.01925"/>
        </c:manualLayout>
      </c:layout>
      <c:spPr>
        <a:noFill/>
        <a:ln w="3175">
          <a:noFill/>
        </a:ln>
      </c:spPr>
    </c:title>
    <c:plotArea>
      <c:layout>
        <c:manualLayout>
          <c:xMode val="edge"/>
          <c:yMode val="edge"/>
          <c:x val="0.0655"/>
          <c:y val="0.153"/>
          <c:w val="0.92575"/>
          <c:h val="0.863"/>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'[3]כמויות'!$AI$6:$AI$17</c:f>
              <c:numCache>
                <c:ptCount val="12"/>
                <c:pt idx="0">
                  <c:v>647</c:v>
                </c:pt>
                <c:pt idx="1">
                  <c:v>728</c:v>
                </c:pt>
                <c:pt idx="2">
                  <c:v>737</c:v>
                </c:pt>
                <c:pt idx="3">
                  <c:v>513</c:v>
                </c:pt>
                <c:pt idx="4">
                  <c:v>647</c:v>
                </c:pt>
              </c:numCache>
            </c:numRef>
          </c:val>
          <c:smooth val="0"/>
        </c:ser>
        <c:ser>
          <c:idx val="1"/>
          <c:order val="1"/>
          <c:tx>
            <c:v>2012</c:v>
          </c:tx>
          <c:spPr>
            <a:ln w="381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FF00FF"/>
              </a:solidFill>
              <a:ln>
                <a:solidFill>
                  <a:srgbClr val="FF00FF"/>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'[3]כמויות'!$AH$6:$AH$17</c:f>
              <c:numCache>
                <c:ptCount val="12"/>
                <c:pt idx="0">
                  <c:v>507</c:v>
                </c:pt>
                <c:pt idx="1">
                  <c:v>934</c:v>
                </c:pt>
                <c:pt idx="2">
                  <c:v>332</c:v>
                </c:pt>
                <c:pt idx="3">
                  <c:v>642</c:v>
                </c:pt>
                <c:pt idx="4">
                  <c:v>375</c:v>
                </c:pt>
                <c:pt idx="5">
                  <c:v>541</c:v>
                </c:pt>
                <c:pt idx="6">
                  <c:v>1098</c:v>
                </c:pt>
                <c:pt idx="7">
                  <c:v>583</c:v>
                </c:pt>
                <c:pt idx="8">
                  <c:v>272</c:v>
                </c:pt>
                <c:pt idx="9">
                  <c:v>383</c:v>
                </c:pt>
                <c:pt idx="10">
                  <c:v>823</c:v>
                </c:pt>
                <c:pt idx="11">
                  <c:v>829</c:v>
                </c:pt>
              </c:numCache>
            </c:numRef>
          </c:val>
          <c:smooth val="0"/>
        </c:ser>
        <c:marker val="1"/>
        <c:axId val="6721413"/>
        <c:axId val="60492718"/>
      </c:lineChart>
      <c:catAx>
        <c:axId val="672141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60492718"/>
        <c:crossesAt val="0"/>
        <c:auto val="1"/>
        <c:lblOffset val="100"/>
        <c:tickLblSkip val="1"/>
        <c:noMultiLvlLbl val="0"/>
      </c:catAx>
      <c:valAx>
        <c:axId val="60492718"/>
        <c:scaling>
          <c:orientation val="minMax"/>
          <c:max val="1500"/>
          <c:min val="2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12"/>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6721413"/>
        <c:crossesAt val="1"/>
        <c:crossBetween val="between"/>
        <c:dispUnits/>
        <c:majorUnit val="100"/>
      </c:valAx>
      <c:spPr>
        <a:gradFill rotWithShape="1">
          <a:gsLst>
            <a:gs pos="0">
              <a:srgbClr val="6666FF"/>
            </a:gs>
            <a:gs pos="35001">
              <a:srgbClr val="D4DEFF"/>
            </a:gs>
            <a:gs pos="50999">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276225</xdr:colOff>
      <xdr:row>15</xdr:row>
      <xdr:rowOff>9525</xdr:rowOff>
    </xdr:from>
    <xdr:ext cx="4448175" cy="419100"/>
    <xdr:sp>
      <xdr:nvSpPr>
        <xdr:cNvPr id="1" name="מלבן 4"/>
        <xdr:cNvSpPr>
          <a:spLocks/>
        </xdr:cNvSpPr>
      </xdr:nvSpPr>
      <xdr:spPr>
        <a:xfrm>
          <a:off x="1362075" y="2867025"/>
          <a:ext cx="4448175" cy="419100"/>
        </a:xfrm>
        <a:prstGeom prst="rect">
          <a:avLst/>
        </a:prstGeom>
        <a:noFill/>
        <a:ln w="9525" cmpd="sng">
          <a:noFill/>
        </a:ln>
      </xdr:spPr>
      <xdr:txBody>
        <a:bodyPr vertOverflow="clip" wrap="square"/>
        <a:p>
          <a:pPr algn="ctr">
            <a:defRPr/>
          </a:pPr>
          <a:r>
            <a:rPr lang="en-US" cap="none" sz="3200" b="1" i="0" u="none" baseline="0"/>
            <a:t>יבוא רכב וחלקיו -</a:t>
          </a:r>
          <a:r>
            <a:rPr lang="en-US" cap="none" sz="3200" b="1" i="0" u="none" baseline="0"/>
            <a:t> ינואר</a:t>
          </a:r>
          <a:r>
            <a:rPr lang="en-US" cap="none" sz="3200" b="1" i="0" u="none" baseline="0"/>
            <a:t> </a:t>
          </a:r>
          <a:r>
            <a:rPr lang="en-US" cap="none" sz="3200" b="1" i="0" u="none" baseline="0"/>
            <a:t>2014</a:t>
          </a:r>
          <a:r>
            <a:rPr lang="en-US" cap="none" sz="1100" b="1" i="0" u="none" baseline="0">
              <a:solidFill>
                <a:srgbClr val="000000"/>
              </a:solidFill>
            </a:rPr>
            <a:t> </a:t>
          </a:r>
        </a:p>
      </xdr:txBody>
    </xdr:sp>
    <xdr:clientData/>
  </xdr:oneCellAnchor>
  <xdr:oneCellAnchor>
    <xdr:from>
      <xdr:col>2</xdr:col>
      <xdr:colOff>533400</xdr:colOff>
      <xdr:row>40</xdr:row>
      <xdr:rowOff>219075</xdr:rowOff>
    </xdr:from>
    <xdr:ext cx="4448175" cy="419100"/>
    <xdr:sp>
      <xdr:nvSpPr>
        <xdr:cNvPr id="2" name="מלבן 5"/>
        <xdr:cNvSpPr>
          <a:spLocks/>
        </xdr:cNvSpPr>
      </xdr:nvSpPr>
      <xdr:spPr>
        <a:xfrm>
          <a:off x="1619250" y="6638925"/>
          <a:ext cx="4448175" cy="419100"/>
        </a:xfrm>
        <a:prstGeom prst="rect">
          <a:avLst/>
        </a:prstGeom>
        <a:noFill/>
        <a:ln w="9525" cmpd="sng">
          <a:noFill/>
        </a:ln>
      </xdr:spPr>
      <xdr:txBody>
        <a:bodyPr vertOverflow="clip" wrap="square"/>
        <a:p>
          <a:pPr algn="ctr">
            <a:defRPr/>
          </a:pPr>
          <a:r>
            <a:rPr lang="en-US" cap="none" sz="3200" b="1" i="0" u="none" baseline="0"/>
            <a:t>יבוא מוצרי צריכה -</a:t>
          </a:r>
          <a:r>
            <a:rPr lang="en-US" cap="none" sz="3200" b="1" i="0" u="none" baseline="0"/>
            <a:t> ינואר</a:t>
          </a:r>
          <a:r>
            <a:rPr lang="en-US" cap="none" sz="3200" b="1" i="0" u="none" baseline="0"/>
            <a:t> </a:t>
          </a:r>
          <a:r>
            <a:rPr lang="en-US" cap="none" sz="3200" b="1" i="0" u="none" baseline="0"/>
            <a:t>2014
</a:t>
          </a:r>
        </a:p>
      </xdr:txBody>
    </xdr:sp>
    <xdr:clientData/>
  </xdr:oneCellAnchor>
  <xdr:oneCellAnchor>
    <xdr:from>
      <xdr:col>0</xdr:col>
      <xdr:colOff>0</xdr:colOff>
      <xdr:row>78</xdr:row>
      <xdr:rowOff>85725</xdr:rowOff>
    </xdr:from>
    <xdr:ext cx="5133975" cy="438150"/>
    <xdr:sp>
      <xdr:nvSpPr>
        <xdr:cNvPr id="3" name="מלבן 6"/>
        <xdr:cNvSpPr>
          <a:spLocks/>
        </xdr:cNvSpPr>
      </xdr:nvSpPr>
      <xdr:spPr>
        <a:xfrm>
          <a:off x="0" y="10334625"/>
          <a:ext cx="5133975" cy="438150"/>
        </a:xfrm>
        <a:prstGeom prst="rect">
          <a:avLst/>
        </a:prstGeom>
        <a:noFill/>
        <a:ln w="9525" cmpd="sng">
          <a:noFill/>
        </a:ln>
      </xdr:spPr>
      <xdr:txBody>
        <a:bodyPr vertOverflow="clip" wrap="square"/>
        <a:p>
          <a:pPr algn="ctr">
            <a:defRPr/>
          </a:pPr>
          <a:r>
            <a:rPr lang="en-US" cap="none" sz="2400" b="1" i="0" u="none" baseline="0"/>
            <a:t>הכנסות מס-קניה</a:t>
          </a:r>
          <a:r>
            <a:rPr lang="en-US" cap="none" sz="2400" b="1" i="0" u="none" baseline="0"/>
            <a:t> ממוצרים אחרים </a:t>
          </a:r>
          <a:r>
            <a:rPr lang="en-US" cap="none" sz="2400" b="1" i="0" u="none" baseline="0"/>
            <a:t>- ינואר</a:t>
          </a:r>
          <a:r>
            <a:rPr lang="en-US" cap="none" sz="2400" b="1" i="0" u="none" baseline="0"/>
            <a:t> 2014</a:t>
          </a:r>
        </a:p>
      </xdr:txBody>
    </xdr:sp>
    <xdr:clientData/>
  </xdr:oneCellAnchor>
  <xdr:twoCellAnchor>
    <xdr:from>
      <xdr:col>0</xdr:col>
      <xdr:colOff>133350</xdr:colOff>
      <xdr:row>0</xdr:row>
      <xdr:rowOff>123825</xdr:rowOff>
    </xdr:from>
    <xdr:to>
      <xdr:col>13</xdr:col>
      <xdr:colOff>523875</xdr:colOff>
      <xdr:row>14</xdr:row>
      <xdr:rowOff>28575</xdr:rowOff>
    </xdr:to>
    <xdr:sp>
      <xdr:nvSpPr>
        <xdr:cNvPr id="4" name="TextBox 7"/>
        <xdr:cNvSpPr txBox="1">
          <a:spLocks noChangeArrowheads="1"/>
        </xdr:cNvSpPr>
      </xdr:nvSpPr>
      <xdr:spPr>
        <a:xfrm>
          <a:off x="133350" y="123825"/>
          <a:ext cx="8172450" cy="2571750"/>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ינואר 2014  נרשם יבוא בהיקף של 21,590 כלי רכב (פרטיים) לעומת 19,187 כלי רכב בינואר 2013,  עליה  בשיעור של 12.5% . יבוא רכב מסחרי הסתכם ב – 647 כלי רכב לעומת 674 כלי רכב בינואר 2013, ירידה של 4%. נתוני יבוא כלי רכב בחודשי ינואר הם גבוהים, בדרך כלל, עקב רישום רכב כמודל  של שנה חדשה.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ירידה ביבוא כלי הרכב לישראל.</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ינואר 2014  נרשמה מגמה מעורבת ביבוא מוצרי חשמל לבנים. במקררים נרשמה ירידה ביבוא בשיעור של כ – 48%. במכונות כביסה חלה ירידה של כ- 27%,  במייבשי כביסה חלה עליה  של 8.8%, במדיחי כלים חלה עליה של כ- 37%. גם ביבוא אלקטרוניקה בידורית קיימת מגמה מעורבת,  ביבוא טלוויזיות חלה ירידה ביבוא של כ- 23%. ובוידיאו ו - </a:t>
          </a:r>
          <a:r>
            <a:rPr lang="en-US" cap="none" sz="105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עליה ביבוא בשיעור של כ- 29%.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ינואר 2014 הסתכם בכ – 5.8 מיליארד $  - עליה בשיעור של  7.3% לעומת ינואר 2013. </a:t>
          </a:r>
          <a:r>
            <a:rPr lang="en-US" cap="none" sz="1100" b="0" i="0" u="none" baseline="0">
              <a:solidFill>
                <a:srgbClr val="000000"/>
              </a:solidFill>
              <a:latin typeface="Calibri"/>
              <a:ea typeface="Calibri"/>
              <a:cs typeface="Calibri"/>
            </a:rPr>
            <a:t>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0.246</cdr:x>
      <cdr:y>0.313</cdr:y>
    </cdr:from>
    <cdr:to>
      <cdr:x>0.37125</cdr:x>
      <cdr:y>0.41675</cdr:y>
    </cdr:to>
    <cdr:sp fLocksText="0">
      <cdr:nvSpPr>
        <cdr:cNvPr id="1" name="Text Box 2"/>
        <cdr:cNvSpPr txBox="1">
          <a:spLocks noChangeArrowheads="1"/>
        </cdr:cNvSpPr>
      </cdr:nvSpPr>
      <cdr:spPr>
        <a:xfrm>
          <a:off x="1276350" y="1476375"/>
          <a:ext cx="647700" cy="4953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0.162</cdr:x>
      <cdr:y>0.289</cdr:y>
    </cdr:from>
    <cdr:to>
      <cdr:x>0.28625</cdr:x>
      <cdr:y>0.39375</cdr:y>
    </cdr:to>
    <cdr:sp>
      <cdr:nvSpPr>
        <cdr:cNvPr id="2" name="Text Box 2"/>
        <cdr:cNvSpPr txBox="1">
          <a:spLocks noChangeArrowheads="1"/>
        </cdr:cNvSpPr>
      </cdr:nvSpPr>
      <cdr:spPr>
        <a:xfrm>
          <a:off x="838200" y="1362075"/>
          <a:ext cx="647700" cy="4953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0.246</cdr:x>
      <cdr:y>0.313</cdr:y>
    </cdr:from>
    <cdr:to>
      <cdr:x>0.37125</cdr:x>
      <cdr:y>0.41675</cdr:y>
    </cdr:to>
    <cdr:sp fLocksText="0">
      <cdr:nvSpPr>
        <cdr:cNvPr id="3" name="Text Box 2"/>
        <cdr:cNvSpPr txBox="1">
          <a:spLocks noChangeArrowheads="1"/>
        </cdr:cNvSpPr>
      </cdr:nvSpPr>
      <cdr:spPr>
        <a:xfrm>
          <a:off x="1276350" y="1476375"/>
          <a:ext cx="647700" cy="4953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0.23325</cdr:x>
      <cdr:y>0.59175</cdr:y>
    </cdr:from>
    <cdr:to>
      <cdr:x>0.35825</cdr:x>
      <cdr:y>0.6955</cdr:y>
    </cdr:to>
    <cdr:sp>
      <cdr:nvSpPr>
        <cdr:cNvPr id="4" name="Text Box 1"/>
        <cdr:cNvSpPr txBox="1">
          <a:spLocks noChangeArrowheads="1"/>
        </cdr:cNvSpPr>
      </cdr:nvSpPr>
      <cdr:spPr>
        <a:xfrm>
          <a:off x="1209675" y="2800350"/>
          <a:ext cx="647700" cy="4953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0.16025</cdr:x>
      <cdr:y>0.038</cdr:y>
    </cdr:from>
    <cdr:to>
      <cdr:x>0.2845</cdr:x>
      <cdr:y>0.1315</cdr:y>
    </cdr:to>
    <cdr:sp fLocksText="0">
      <cdr:nvSpPr>
        <cdr:cNvPr id="5" name="Text Box 2"/>
        <cdr:cNvSpPr txBox="1">
          <a:spLocks noChangeArrowheads="1"/>
        </cdr:cNvSpPr>
      </cdr:nvSpPr>
      <cdr:spPr>
        <a:xfrm>
          <a:off x="828675" y="171450"/>
          <a:ext cx="647700" cy="4381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0.246</cdr:x>
      <cdr:y>0.313</cdr:y>
    </cdr:from>
    <cdr:to>
      <cdr:x>0.37125</cdr:x>
      <cdr:y>0.41675</cdr:y>
    </cdr:to>
    <cdr:sp fLocksText="0">
      <cdr:nvSpPr>
        <cdr:cNvPr id="6" name="Text Box 2"/>
        <cdr:cNvSpPr txBox="1">
          <a:spLocks noChangeArrowheads="1"/>
        </cdr:cNvSpPr>
      </cdr:nvSpPr>
      <cdr:spPr>
        <a:xfrm>
          <a:off x="1276350" y="1476375"/>
          <a:ext cx="647700" cy="4953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0.3145</cdr:x>
      <cdr:y>0.27375</cdr:y>
    </cdr:from>
    <cdr:to>
      <cdr:x>0.43975</cdr:x>
      <cdr:y>0.379</cdr:y>
    </cdr:to>
    <cdr:sp fLocksText="0">
      <cdr:nvSpPr>
        <cdr:cNvPr id="7" name="Text Box 2"/>
        <cdr:cNvSpPr txBox="1">
          <a:spLocks noChangeArrowheads="1"/>
        </cdr:cNvSpPr>
      </cdr:nvSpPr>
      <cdr:spPr>
        <a:xfrm>
          <a:off x="1628775" y="1295400"/>
          <a:ext cx="647700" cy="4953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0.24025</cdr:x>
      <cdr:y>0.31475</cdr:y>
    </cdr:from>
    <cdr:to>
      <cdr:x>0.366</cdr:x>
      <cdr:y>0.4175</cdr:y>
    </cdr:to>
    <cdr:sp fLocksText="0">
      <cdr:nvSpPr>
        <cdr:cNvPr id="1" name="Text Box 2"/>
        <cdr:cNvSpPr txBox="1">
          <a:spLocks noChangeArrowheads="1"/>
        </cdr:cNvSpPr>
      </cdr:nvSpPr>
      <cdr:spPr>
        <a:xfrm>
          <a:off x="1266825" y="1400175"/>
          <a:ext cx="666750" cy="4572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0.24025</cdr:x>
      <cdr:y>0.31475</cdr:y>
    </cdr:from>
    <cdr:to>
      <cdr:x>0.366</cdr:x>
      <cdr:y>0.4175</cdr:y>
    </cdr:to>
    <cdr:sp fLocksText="0">
      <cdr:nvSpPr>
        <cdr:cNvPr id="2" name="Text Box 2"/>
        <cdr:cNvSpPr txBox="1">
          <a:spLocks noChangeArrowheads="1"/>
        </cdr:cNvSpPr>
      </cdr:nvSpPr>
      <cdr:spPr>
        <a:xfrm>
          <a:off x="1266825" y="1400175"/>
          <a:ext cx="666750" cy="4572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0.1855</cdr:x>
      <cdr:y>0.55325</cdr:y>
    </cdr:from>
    <cdr:to>
      <cdr:x>0.31225</cdr:x>
      <cdr:y>0.658</cdr:y>
    </cdr:to>
    <cdr:sp>
      <cdr:nvSpPr>
        <cdr:cNvPr id="3" name="Text Box 1"/>
        <cdr:cNvSpPr txBox="1">
          <a:spLocks noChangeArrowheads="1"/>
        </cdr:cNvSpPr>
      </cdr:nvSpPr>
      <cdr:spPr>
        <a:xfrm>
          <a:off x="971550" y="2476500"/>
          <a:ext cx="666750" cy="4667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0.24025</cdr:x>
      <cdr:y>0.31475</cdr:y>
    </cdr:from>
    <cdr:to>
      <cdr:x>0.366</cdr:x>
      <cdr:y>0.4175</cdr:y>
    </cdr:to>
    <cdr:sp fLocksText="0">
      <cdr:nvSpPr>
        <cdr:cNvPr id="4" name="Text Box 2"/>
        <cdr:cNvSpPr txBox="1">
          <a:spLocks noChangeArrowheads="1"/>
        </cdr:cNvSpPr>
      </cdr:nvSpPr>
      <cdr:spPr>
        <a:xfrm>
          <a:off x="1266825" y="1400175"/>
          <a:ext cx="666750" cy="4572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0.337</cdr:x>
      <cdr:y>0.411</cdr:y>
    </cdr:from>
    <cdr:to>
      <cdr:x>0.462</cdr:x>
      <cdr:y>0.516</cdr:y>
    </cdr:to>
    <cdr:sp>
      <cdr:nvSpPr>
        <cdr:cNvPr id="5" name="Text Box 2"/>
        <cdr:cNvSpPr txBox="1">
          <a:spLocks noChangeArrowheads="1"/>
        </cdr:cNvSpPr>
      </cdr:nvSpPr>
      <cdr:spPr>
        <a:xfrm>
          <a:off x="1771650" y="1838325"/>
          <a:ext cx="657225" cy="4667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0.41575</cdr:x>
      <cdr:y>0.05325</cdr:y>
    </cdr:from>
    <cdr:to>
      <cdr:x>0.788</cdr:x>
      <cdr:y>0.17875</cdr:y>
    </cdr:to>
    <cdr:pic>
      <cdr:nvPicPr>
        <cdr:cNvPr id="6" name="chart"/>
        <cdr:cNvPicPr preferRelativeResize="1">
          <a:picLocks noChangeAspect="1"/>
        </cdr:cNvPicPr>
      </cdr:nvPicPr>
      <cdr:blipFill>
        <a:blip r:embed="rId1"/>
        <a:stretch>
          <a:fillRect/>
        </a:stretch>
      </cdr:blipFill>
      <cdr:spPr>
        <a:xfrm>
          <a:off x="2190750" y="238125"/>
          <a:ext cx="1962150" cy="561975"/>
        </a:xfrm>
        <a:prstGeom prst="rect">
          <a:avLst/>
        </a:prstGeom>
        <a:noFill/>
        <a:ln w="9525" cmpd="sng">
          <a:noFill/>
        </a:ln>
      </cdr:spPr>
    </cdr:pic>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0.2405</cdr:x>
      <cdr:y>0.29275</cdr:y>
    </cdr:from>
    <cdr:to>
      <cdr:x>0.3665</cdr:x>
      <cdr:y>0.38125</cdr:y>
    </cdr:to>
    <cdr:sp fLocksText="0">
      <cdr:nvSpPr>
        <cdr:cNvPr id="1" name="Text Box 2"/>
        <cdr:cNvSpPr txBox="1">
          <a:spLocks noChangeArrowheads="1"/>
        </cdr:cNvSpPr>
      </cdr:nvSpPr>
      <cdr:spPr>
        <a:xfrm>
          <a:off x="1266825" y="1371600"/>
          <a:ext cx="666750" cy="4191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0.15575</cdr:x>
      <cdr:y>0.27225</cdr:y>
    </cdr:from>
    <cdr:to>
      <cdr:x>0.2815</cdr:x>
      <cdr:y>0.36175</cdr:y>
    </cdr:to>
    <cdr:sp>
      <cdr:nvSpPr>
        <cdr:cNvPr id="2" name="Text Box 2"/>
        <cdr:cNvSpPr txBox="1">
          <a:spLocks noChangeArrowheads="1"/>
        </cdr:cNvSpPr>
      </cdr:nvSpPr>
      <cdr:spPr>
        <a:xfrm>
          <a:off x="819150" y="1276350"/>
          <a:ext cx="666750" cy="4191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0.2405</cdr:x>
      <cdr:y>0.29275</cdr:y>
    </cdr:from>
    <cdr:to>
      <cdr:x>0.3665</cdr:x>
      <cdr:y>0.38125</cdr:y>
    </cdr:to>
    <cdr:sp fLocksText="0">
      <cdr:nvSpPr>
        <cdr:cNvPr id="3" name="Text Box 2"/>
        <cdr:cNvSpPr txBox="1">
          <a:spLocks noChangeArrowheads="1"/>
        </cdr:cNvSpPr>
      </cdr:nvSpPr>
      <cdr:spPr>
        <a:xfrm>
          <a:off x="1266825" y="1371600"/>
          <a:ext cx="666750" cy="4191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0.1875</cdr:x>
      <cdr:y>0.7025</cdr:y>
    </cdr:from>
    <cdr:to>
      <cdr:x>0.31425</cdr:x>
      <cdr:y>0.79175</cdr:y>
    </cdr:to>
    <cdr:sp>
      <cdr:nvSpPr>
        <cdr:cNvPr id="4" name="Text Box 1"/>
        <cdr:cNvSpPr txBox="1">
          <a:spLocks noChangeArrowheads="1"/>
        </cdr:cNvSpPr>
      </cdr:nvSpPr>
      <cdr:spPr>
        <a:xfrm>
          <a:off x="990600" y="3305175"/>
          <a:ext cx="676275" cy="4191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0.2405</cdr:x>
      <cdr:y>0.29275</cdr:y>
    </cdr:from>
    <cdr:to>
      <cdr:x>0.3665</cdr:x>
      <cdr:y>0.38125</cdr:y>
    </cdr:to>
    <cdr:sp fLocksText="0">
      <cdr:nvSpPr>
        <cdr:cNvPr id="5" name="Text Box 2"/>
        <cdr:cNvSpPr txBox="1">
          <a:spLocks noChangeArrowheads="1"/>
        </cdr:cNvSpPr>
      </cdr:nvSpPr>
      <cdr:spPr>
        <a:xfrm>
          <a:off x="1266825" y="1371600"/>
          <a:ext cx="666750" cy="4191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0.244</cdr:x>
      <cdr:y>0.309</cdr:y>
    </cdr:from>
    <cdr:to>
      <cdr:x>0.37</cdr:x>
      <cdr:y>0.4085</cdr:y>
    </cdr:to>
    <cdr:sp fLocksText="0">
      <cdr:nvSpPr>
        <cdr:cNvPr id="1" name="Text Box 2"/>
        <cdr:cNvSpPr txBox="1">
          <a:spLocks noChangeArrowheads="1"/>
        </cdr:cNvSpPr>
      </cdr:nvSpPr>
      <cdr:spPr>
        <a:xfrm>
          <a:off x="1257300" y="1533525"/>
          <a:ext cx="647700" cy="4953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0.161</cdr:x>
      <cdr:y>0.28575</cdr:y>
    </cdr:from>
    <cdr:to>
      <cdr:x>0.28525</cdr:x>
      <cdr:y>0.386</cdr:y>
    </cdr:to>
    <cdr:sp>
      <cdr:nvSpPr>
        <cdr:cNvPr id="2" name="Text Box 2"/>
        <cdr:cNvSpPr txBox="1">
          <a:spLocks noChangeArrowheads="1"/>
        </cdr:cNvSpPr>
      </cdr:nvSpPr>
      <cdr:spPr>
        <a:xfrm>
          <a:off x="828675" y="1419225"/>
          <a:ext cx="638175" cy="4953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0.244</cdr:x>
      <cdr:y>0.309</cdr:y>
    </cdr:from>
    <cdr:to>
      <cdr:x>0.37</cdr:x>
      <cdr:y>0.4085</cdr:y>
    </cdr:to>
    <cdr:sp fLocksText="0">
      <cdr:nvSpPr>
        <cdr:cNvPr id="3" name="Text Box 2"/>
        <cdr:cNvSpPr txBox="1">
          <a:spLocks noChangeArrowheads="1"/>
        </cdr:cNvSpPr>
      </cdr:nvSpPr>
      <cdr:spPr>
        <a:xfrm>
          <a:off x="1257300" y="1533525"/>
          <a:ext cx="647700" cy="4953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0.16025</cdr:x>
      <cdr:y>0.654</cdr:y>
    </cdr:from>
    <cdr:to>
      <cdr:x>0.286</cdr:x>
      <cdr:y>0.75425</cdr:y>
    </cdr:to>
    <cdr:sp>
      <cdr:nvSpPr>
        <cdr:cNvPr id="4" name="Text Box 1"/>
        <cdr:cNvSpPr txBox="1">
          <a:spLocks noChangeArrowheads="1"/>
        </cdr:cNvSpPr>
      </cdr:nvSpPr>
      <cdr:spPr>
        <a:xfrm>
          <a:off x="828675" y="3257550"/>
          <a:ext cx="647700" cy="4953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0.36825</cdr:x>
      <cdr:y>0.065</cdr:y>
    </cdr:from>
    <cdr:to>
      <cdr:x>0.7485</cdr:x>
      <cdr:y>0.17775</cdr:y>
    </cdr:to>
    <cdr:pic>
      <cdr:nvPicPr>
        <cdr:cNvPr id="5" name="chart"/>
        <cdr:cNvPicPr preferRelativeResize="1">
          <a:picLocks noChangeAspect="1"/>
        </cdr:cNvPicPr>
      </cdr:nvPicPr>
      <cdr:blipFill>
        <a:blip r:embed="rId1"/>
        <a:stretch>
          <a:fillRect/>
        </a:stretch>
      </cdr:blipFill>
      <cdr:spPr>
        <a:xfrm>
          <a:off x="1895475" y="314325"/>
          <a:ext cx="1962150" cy="561975"/>
        </a:xfrm>
        <a:prstGeom prst="rect">
          <a:avLst/>
        </a:prstGeom>
        <a:noFill/>
        <a:ln w="9525" cmpd="sng">
          <a:noFill/>
        </a:ln>
      </cdr:spPr>
    </cdr:pic>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0.20725</cdr:x>
      <cdr:y>0.745</cdr:y>
    </cdr:from>
    <cdr:to>
      <cdr:x>0.33225</cdr:x>
      <cdr:y>0.84525</cdr:y>
    </cdr:to>
    <cdr:sp>
      <cdr:nvSpPr>
        <cdr:cNvPr id="1" name="Text Box 1"/>
        <cdr:cNvSpPr txBox="1">
          <a:spLocks noChangeArrowheads="1"/>
        </cdr:cNvSpPr>
      </cdr:nvSpPr>
      <cdr:spPr>
        <a:xfrm>
          <a:off x="1095375" y="3409950"/>
          <a:ext cx="666750" cy="4572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0.2475</cdr:x>
      <cdr:y>0.34625</cdr:y>
    </cdr:from>
    <cdr:to>
      <cdr:x>0.3725</cdr:x>
      <cdr:y>0.44625</cdr:y>
    </cdr:to>
    <cdr:sp>
      <cdr:nvSpPr>
        <cdr:cNvPr id="2" name="Text Box 2"/>
        <cdr:cNvSpPr txBox="1">
          <a:spLocks noChangeArrowheads="1"/>
        </cdr:cNvSpPr>
      </cdr:nvSpPr>
      <cdr:spPr>
        <a:xfrm>
          <a:off x="1314450" y="1581150"/>
          <a:ext cx="666750" cy="4572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0.399</cdr:x>
      <cdr:y>0.07575</cdr:y>
    </cdr:from>
    <cdr:to>
      <cdr:x>0.76575</cdr:x>
      <cdr:y>0.201</cdr:y>
    </cdr:to>
    <cdr:pic>
      <cdr:nvPicPr>
        <cdr:cNvPr id="3" name="chart"/>
        <cdr:cNvPicPr preferRelativeResize="1">
          <a:picLocks noChangeAspect="1"/>
        </cdr:cNvPicPr>
      </cdr:nvPicPr>
      <cdr:blipFill>
        <a:blip r:embed="rId1"/>
        <a:stretch>
          <a:fillRect/>
        </a:stretch>
      </cdr:blipFill>
      <cdr:spPr>
        <a:xfrm>
          <a:off x="2114550" y="342900"/>
          <a:ext cx="1952625" cy="571500"/>
        </a:xfrm>
        <a:prstGeom prst="rect">
          <a:avLst/>
        </a:prstGeom>
        <a:noFill/>
        <a:ln w="9525" cmpd="sng">
          <a:noFill/>
        </a:ln>
      </cdr:spPr>
    </cdr:pic>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0.24575</cdr:x>
      <cdr:y>0.3085</cdr:y>
    </cdr:from>
    <cdr:to>
      <cdr:x>0.3715</cdr:x>
      <cdr:y>0.40775</cdr:y>
    </cdr:to>
    <cdr:sp fLocksText="0">
      <cdr:nvSpPr>
        <cdr:cNvPr id="1" name="Text Box 2"/>
        <cdr:cNvSpPr txBox="1">
          <a:spLocks noChangeArrowheads="1"/>
        </cdr:cNvSpPr>
      </cdr:nvSpPr>
      <cdr:spPr>
        <a:xfrm>
          <a:off x="1276350" y="1457325"/>
          <a:ext cx="657225" cy="4762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0.274</cdr:x>
      <cdr:y>0.59275</cdr:y>
    </cdr:from>
    <cdr:to>
      <cdr:x>0.399</cdr:x>
      <cdr:y>0.6925</cdr:y>
    </cdr:to>
    <cdr:sp fLocksText="0">
      <cdr:nvSpPr>
        <cdr:cNvPr id="2" name="Text Box 1"/>
        <cdr:cNvSpPr txBox="1">
          <a:spLocks noChangeArrowheads="1"/>
        </cdr:cNvSpPr>
      </cdr:nvSpPr>
      <cdr:spPr>
        <a:xfrm>
          <a:off x="1428750" y="2809875"/>
          <a:ext cx="657225" cy="4762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0.24825</cdr:x>
      <cdr:y>0.3465</cdr:y>
    </cdr:from>
    <cdr:to>
      <cdr:x>0.3725</cdr:x>
      <cdr:y>0.44775</cdr:y>
    </cdr:to>
    <cdr:sp fLocksText="0">
      <cdr:nvSpPr>
        <cdr:cNvPr id="3" name="Text Box 2"/>
        <cdr:cNvSpPr txBox="1">
          <a:spLocks noChangeArrowheads="1"/>
        </cdr:cNvSpPr>
      </cdr:nvSpPr>
      <cdr:spPr>
        <a:xfrm>
          <a:off x="1295400" y="1638300"/>
          <a:ext cx="647700" cy="4857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0.27825</cdr:x>
      <cdr:y>0.52225</cdr:y>
    </cdr:from>
    <cdr:to>
      <cdr:x>0.404</cdr:x>
      <cdr:y>0.62225</cdr:y>
    </cdr:to>
    <cdr:sp>
      <cdr:nvSpPr>
        <cdr:cNvPr id="4" name="Text Box 1"/>
        <cdr:cNvSpPr txBox="1">
          <a:spLocks noChangeArrowheads="1"/>
        </cdr:cNvSpPr>
      </cdr:nvSpPr>
      <cdr:spPr>
        <a:xfrm>
          <a:off x="1447800" y="2476500"/>
          <a:ext cx="657225" cy="4762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0.40925</cdr:x>
      <cdr:y>0.343</cdr:y>
    </cdr:from>
    <cdr:to>
      <cdr:x>0.53425</cdr:x>
      <cdr:y>0.44425</cdr:y>
    </cdr:to>
    <cdr:sp>
      <cdr:nvSpPr>
        <cdr:cNvPr id="5" name="Text Box 2"/>
        <cdr:cNvSpPr txBox="1">
          <a:spLocks noChangeArrowheads="1"/>
        </cdr:cNvSpPr>
      </cdr:nvSpPr>
      <cdr:spPr>
        <a:xfrm>
          <a:off x="2133600" y="1628775"/>
          <a:ext cx="657225" cy="4857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0.42125</cdr:x>
      <cdr:y>0.06375</cdr:y>
    </cdr:from>
    <cdr:to>
      <cdr:x>0.79775</cdr:x>
      <cdr:y>0.1805</cdr:y>
    </cdr:to>
    <cdr:pic>
      <cdr:nvPicPr>
        <cdr:cNvPr id="6" name="chart"/>
        <cdr:cNvPicPr preferRelativeResize="1">
          <a:picLocks noChangeAspect="1"/>
        </cdr:cNvPicPr>
      </cdr:nvPicPr>
      <cdr:blipFill>
        <a:blip r:embed="rId1"/>
        <a:stretch>
          <a:fillRect/>
        </a:stretch>
      </cdr:blipFill>
      <cdr:spPr>
        <a:xfrm>
          <a:off x="2190750" y="295275"/>
          <a:ext cx="1962150" cy="552450"/>
        </a:xfrm>
        <a:prstGeom prst="rect">
          <a:avLst/>
        </a:prstGeom>
        <a:noFill/>
        <a:ln w="9525" cmpd="sng">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56</xdr:row>
      <xdr:rowOff>114300</xdr:rowOff>
    </xdr:from>
    <xdr:to>
      <xdr:col>10</xdr:col>
      <xdr:colOff>28575</xdr:colOff>
      <xdr:row>83</xdr:row>
      <xdr:rowOff>85725</xdr:rowOff>
    </xdr:to>
    <xdr:graphicFrame>
      <xdr:nvGraphicFramePr>
        <xdr:cNvPr id="1" name="תרשים 1"/>
        <xdr:cNvGraphicFramePr/>
      </xdr:nvGraphicFramePr>
      <xdr:xfrm>
        <a:off x="800100" y="10734675"/>
        <a:ext cx="5143500" cy="5181600"/>
      </xdr:xfrm>
      <a:graphic>
        <a:graphicData uri="http://schemas.openxmlformats.org/drawingml/2006/chart">
          <c:chart xmlns:c="http://schemas.openxmlformats.org/drawingml/2006/chart" r:id="rId1"/>
        </a:graphicData>
      </a:graphic>
    </xdr:graphicFrame>
    <xdr:clientData/>
  </xdr:twoCellAnchor>
  <xdr:twoCellAnchor>
    <xdr:from>
      <xdr:col>1</xdr:col>
      <xdr:colOff>142875</xdr:colOff>
      <xdr:row>186</xdr:row>
      <xdr:rowOff>180975</xdr:rowOff>
    </xdr:from>
    <xdr:to>
      <xdr:col>10</xdr:col>
      <xdr:colOff>38100</xdr:colOff>
      <xdr:row>213</xdr:row>
      <xdr:rowOff>180975</xdr:rowOff>
    </xdr:to>
    <xdr:graphicFrame>
      <xdr:nvGraphicFramePr>
        <xdr:cNvPr id="2" name="תרשים 2"/>
        <xdr:cNvGraphicFramePr/>
      </xdr:nvGraphicFramePr>
      <xdr:xfrm>
        <a:off x="742950" y="35794950"/>
        <a:ext cx="5210175" cy="5162550"/>
      </xdr:xfrm>
      <a:graphic>
        <a:graphicData uri="http://schemas.openxmlformats.org/drawingml/2006/chart">
          <c:chart xmlns:c="http://schemas.openxmlformats.org/drawingml/2006/chart" r:id="rId2"/>
        </a:graphicData>
      </a:graphic>
    </xdr:graphicFrame>
    <xdr:clientData/>
  </xdr:twoCellAnchor>
  <xdr:twoCellAnchor>
    <xdr:from>
      <xdr:col>1</xdr:col>
      <xdr:colOff>228600</xdr:colOff>
      <xdr:row>84</xdr:row>
      <xdr:rowOff>171450</xdr:rowOff>
    </xdr:from>
    <xdr:to>
      <xdr:col>9</xdr:col>
      <xdr:colOff>381000</xdr:colOff>
      <xdr:row>107</xdr:row>
      <xdr:rowOff>47625</xdr:rowOff>
    </xdr:to>
    <xdr:graphicFrame>
      <xdr:nvGraphicFramePr>
        <xdr:cNvPr id="3" name="תרשים 3"/>
        <xdr:cNvGraphicFramePr/>
      </xdr:nvGraphicFramePr>
      <xdr:xfrm>
        <a:off x="828675" y="16144875"/>
        <a:ext cx="4867275" cy="4248150"/>
      </xdr:xfrm>
      <a:graphic>
        <a:graphicData uri="http://schemas.openxmlformats.org/drawingml/2006/chart">
          <c:chart xmlns:c="http://schemas.openxmlformats.org/drawingml/2006/chart" r:id="rId3"/>
        </a:graphicData>
      </a:graphic>
    </xdr:graphicFrame>
    <xdr:clientData/>
  </xdr:twoCellAnchor>
  <xdr:twoCellAnchor>
    <xdr:from>
      <xdr:col>1</xdr:col>
      <xdr:colOff>171450</xdr:colOff>
      <xdr:row>108</xdr:row>
      <xdr:rowOff>171450</xdr:rowOff>
    </xdr:from>
    <xdr:to>
      <xdr:col>10</xdr:col>
      <xdr:colOff>57150</xdr:colOff>
      <xdr:row>133</xdr:row>
      <xdr:rowOff>171450</xdr:rowOff>
    </xdr:to>
    <xdr:graphicFrame>
      <xdr:nvGraphicFramePr>
        <xdr:cNvPr id="4" name="תרשים 4"/>
        <xdr:cNvGraphicFramePr/>
      </xdr:nvGraphicFramePr>
      <xdr:xfrm>
        <a:off x="771525" y="20659725"/>
        <a:ext cx="5200650" cy="4733925"/>
      </xdr:xfrm>
      <a:graphic>
        <a:graphicData uri="http://schemas.openxmlformats.org/drawingml/2006/chart">
          <c:chart xmlns:c="http://schemas.openxmlformats.org/drawingml/2006/chart" r:id="rId4"/>
        </a:graphicData>
      </a:graphic>
    </xdr:graphicFrame>
    <xdr:clientData/>
  </xdr:twoCellAnchor>
  <xdr:twoCellAnchor>
    <xdr:from>
      <xdr:col>1</xdr:col>
      <xdr:colOff>228600</xdr:colOff>
      <xdr:row>161</xdr:row>
      <xdr:rowOff>85725</xdr:rowOff>
    </xdr:from>
    <xdr:to>
      <xdr:col>10</xdr:col>
      <xdr:colOff>190500</xdr:colOff>
      <xdr:row>185</xdr:row>
      <xdr:rowOff>47625</xdr:rowOff>
    </xdr:to>
    <xdr:graphicFrame>
      <xdr:nvGraphicFramePr>
        <xdr:cNvPr id="5" name="תרשים 5"/>
        <xdr:cNvGraphicFramePr/>
      </xdr:nvGraphicFramePr>
      <xdr:xfrm>
        <a:off x="828675" y="30841950"/>
        <a:ext cx="5276850" cy="4505325"/>
      </xdr:xfrm>
      <a:graphic>
        <a:graphicData uri="http://schemas.openxmlformats.org/drawingml/2006/chart">
          <c:chart xmlns:c="http://schemas.openxmlformats.org/drawingml/2006/chart" r:id="rId5"/>
        </a:graphicData>
      </a:graphic>
    </xdr:graphicFrame>
    <xdr:clientData/>
  </xdr:twoCellAnchor>
  <xdr:twoCellAnchor>
    <xdr:from>
      <xdr:col>1</xdr:col>
      <xdr:colOff>104775</xdr:colOff>
      <xdr:row>135</xdr:row>
      <xdr:rowOff>114300</xdr:rowOff>
    </xdr:from>
    <xdr:to>
      <xdr:col>10</xdr:col>
      <xdr:colOff>95250</xdr:colOff>
      <xdr:row>159</xdr:row>
      <xdr:rowOff>133350</xdr:rowOff>
    </xdr:to>
    <xdr:graphicFrame>
      <xdr:nvGraphicFramePr>
        <xdr:cNvPr id="6" name="תרשים 6"/>
        <xdr:cNvGraphicFramePr/>
      </xdr:nvGraphicFramePr>
      <xdr:xfrm>
        <a:off x="704850" y="25765125"/>
        <a:ext cx="5305425" cy="4705350"/>
      </xdr:xfrm>
      <a:graphic>
        <a:graphicData uri="http://schemas.openxmlformats.org/drawingml/2006/chart">
          <c:chart xmlns:c="http://schemas.openxmlformats.org/drawingml/2006/chart" r:id="rId6"/>
        </a:graphicData>
      </a:graphic>
    </xdr:graphicFrame>
    <xdr:clientData/>
  </xdr:twoCellAnchor>
  <xdr:twoCellAnchor>
    <xdr:from>
      <xdr:col>1</xdr:col>
      <xdr:colOff>323850</xdr:colOff>
      <xdr:row>216</xdr:row>
      <xdr:rowOff>76200</xdr:rowOff>
    </xdr:from>
    <xdr:to>
      <xdr:col>10</xdr:col>
      <xdr:colOff>180975</xdr:colOff>
      <xdr:row>242</xdr:row>
      <xdr:rowOff>142875</xdr:rowOff>
    </xdr:to>
    <xdr:graphicFrame>
      <xdr:nvGraphicFramePr>
        <xdr:cNvPr id="7" name="תרשים 7"/>
        <xdr:cNvGraphicFramePr/>
      </xdr:nvGraphicFramePr>
      <xdr:xfrm>
        <a:off x="923925" y="41186100"/>
        <a:ext cx="5172075" cy="4981575"/>
      </xdr:xfrm>
      <a:graphic>
        <a:graphicData uri="http://schemas.openxmlformats.org/drawingml/2006/chart">
          <c:chart xmlns:c="http://schemas.openxmlformats.org/drawingml/2006/chart" r:id="rId7"/>
        </a:graphicData>
      </a:graphic>
    </xdr:graphicFrame>
    <xdr:clientData/>
  </xdr:twoCellAnchor>
  <xdr:twoCellAnchor>
    <xdr:from>
      <xdr:col>7</xdr:col>
      <xdr:colOff>228600</xdr:colOff>
      <xdr:row>167</xdr:row>
      <xdr:rowOff>0</xdr:rowOff>
    </xdr:from>
    <xdr:to>
      <xdr:col>8</xdr:col>
      <xdr:colOff>152400</xdr:colOff>
      <xdr:row>167</xdr:row>
      <xdr:rowOff>0</xdr:rowOff>
    </xdr:to>
    <xdr:sp fLocksText="0">
      <xdr:nvSpPr>
        <xdr:cNvPr id="8" name="Text Box 15"/>
        <xdr:cNvSpPr txBox="1">
          <a:spLocks noChangeArrowheads="1"/>
        </xdr:cNvSpPr>
      </xdr:nvSpPr>
      <xdr:spPr>
        <a:xfrm>
          <a:off x="4343400" y="31823025"/>
          <a:ext cx="52387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304800</xdr:colOff>
      <xdr:row>167</xdr:row>
      <xdr:rowOff>0</xdr:rowOff>
    </xdr:from>
    <xdr:to>
      <xdr:col>8</xdr:col>
      <xdr:colOff>285750</xdr:colOff>
      <xdr:row>167</xdr:row>
      <xdr:rowOff>0</xdr:rowOff>
    </xdr:to>
    <xdr:sp fLocksText="0">
      <xdr:nvSpPr>
        <xdr:cNvPr id="9" name="Text Box 19"/>
        <xdr:cNvSpPr txBox="1">
          <a:spLocks noChangeArrowheads="1"/>
        </xdr:cNvSpPr>
      </xdr:nvSpPr>
      <xdr:spPr>
        <a:xfrm>
          <a:off x="4419600" y="31823025"/>
          <a:ext cx="5810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2</xdr:row>
      <xdr:rowOff>104775</xdr:rowOff>
    </xdr:from>
    <xdr:to>
      <xdr:col>10</xdr:col>
      <xdr:colOff>38100</xdr:colOff>
      <xdr:row>26</xdr:row>
      <xdr:rowOff>142875</xdr:rowOff>
    </xdr:to>
    <xdr:graphicFrame>
      <xdr:nvGraphicFramePr>
        <xdr:cNvPr id="10" name="תרשים 23"/>
        <xdr:cNvGraphicFramePr/>
      </xdr:nvGraphicFramePr>
      <xdr:xfrm>
        <a:off x="638175" y="438150"/>
        <a:ext cx="5314950" cy="4581525"/>
      </xdr:xfrm>
      <a:graphic>
        <a:graphicData uri="http://schemas.openxmlformats.org/drawingml/2006/chart">
          <c:chart xmlns:c="http://schemas.openxmlformats.org/drawingml/2006/chart" r:id="rId8"/>
        </a:graphicData>
      </a:graphic>
    </xdr:graphicFrame>
    <xdr:clientData/>
  </xdr:twoCellAnchor>
  <xdr:twoCellAnchor>
    <xdr:from>
      <xdr:col>1</xdr:col>
      <xdr:colOff>133350</xdr:colOff>
      <xdr:row>28</xdr:row>
      <xdr:rowOff>76200</xdr:rowOff>
    </xdr:from>
    <xdr:to>
      <xdr:col>10</xdr:col>
      <xdr:colOff>38100</xdr:colOff>
      <xdr:row>53</xdr:row>
      <xdr:rowOff>104775</xdr:rowOff>
    </xdr:to>
    <xdr:graphicFrame>
      <xdr:nvGraphicFramePr>
        <xdr:cNvPr id="11" name="תרשים 24"/>
        <xdr:cNvGraphicFramePr/>
      </xdr:nvGraphicFramePr>
      <xdr:xfrm>
        <a:off x="733425" y="5314950"/>
        <a:ext cx="5219700" cy="4752975"/>
      </xdr:xfrm>
      <a:graphic>
        <a:graphicData uri="http://schemas.openxmlformats.org/drawingml/2006/chart">
          <c:chart xmlns:c="http://schemas.openxmlformats.org/drawingml/2006/chart" r:id="rId9"/>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7</xdr:row>
      <xdr:rowOff>9525</xdr:rowOff>
    </xdr:from>
    <xdr:ext cx="4438650" cy="419100"/>
    <xdr:sp>
      <xdr:nvSpPr>
        <xdr:cNvPr id="1" name="מלבן 2"/>
        <xdr:cNvSpPr>
          <a:spLocks/>
        </xdr:cNvSpPr>
      </xdr:nvSpPr>
      <xdr:spPr>
        <a:xfrm>
          <a:off x="723900" y="3228975"/>
          <a:ext cx="4438650"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רכב וחלקיו - פברואר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523875</xdr:colOff>
      <xdr:row>44</xdr:row>
      <xdr:rowOff>28575</xdr:rowOff>
    </xdr:from>
    <xdr:ext cx="5495925" cy="419100"/>
    <xdr:sp>
      <xdr:nvSpPr>
        <xdr:cNvPr id="2" name="מלבן 3"/>
        <xdr:cNvSpPr>
          <a:spLocks/>
        </xdr:cNvSpPr>
      </xdr:nvSpPr>
      <xdr:spPr>
        <a:xfrm>
          <a:off x="723900" y="106299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מוצרי צריכה - פברואר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352425</xdr:colOff>
      <xdr:row>72</xdr:row>
      <xdr:rowOff>85725</xdr:rowOff>
    </xdr:from>
    <xdr:ext cx="7610475" cy="400050"/>
    <xdr:sp>
      <xdr:nvSpPr>
        <xdr:cNvPr id="3" name="מלבן 4"/>
        <xdr:cNvSpPr>
          <a:spLocks/>
        </xdr:cNvSpPr>
      </xdr:nvSpPr>
      <xdr:spPr>
        <a:xfrm>
          <a:off x="552450" y="18811875"/>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הכנסות מס-קניה</a:t>
          </a:r>
          <a:r>
            <a:rPr lang="en-US" cap="none" sz="2800" b="1" i="0" u="none" baseline="0"/>
            <a:t> ממוצרים אחרים </a:t>
          </a:r>
          <a:r>
            <a:rPr lang="en-US" cap="none" sz="2800" b="1" i="0" u="none" baseline="0"/>
            <a:t>- פברואר</a:t>
          </a:r>
          <a:r>
            <a:rPr lang="en-US" cap="none" sz="2800" b="1" i="0" u="none" baseline="0"/>
            <a:t> </a:t>
          </a:r>
        </a:p>
      </xdr:txBody>
    </xdr:sp>
    <xdr:clientData/>
  </xdr:oneCellAnchor>
  <xdr:twoCellAnchor>
    <xdr:from>
      <xdr:col>0</xdr:col>
      <xdr:colOff>66675</xdr:colOff>
      <xdr:row>0</xdr:row>
      <xdr:rowOff>85725</xdr:rowOff>
    </xdr:from>
    <xdr:to>
      <xdr:col>10</xdr:col>
      <xdr:colOff>609600</xdr:colOff>
      <xdr:row>6</xdr:row>
      <xdr:rowOff>714375</xdr:rowOff>
    </xdr:to>
    <xdr:sp>
      <xdr:nvSpPr>
        <xdr:cNvPr id="4" name="TextBox 5"/>
        <xdr:cNvSpPr txBox="1">
          <a:spLocks noChangeArrowheads="1"/>
        </xdr:cNvSpPr>
      </xdr:nvSpPr>
      <xdr:spPr>
        <a:xfrm>
          <a:off x="66675" y="85725"/>
          <a:ext cx="6543675" cy="309562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פברואר 2014 נרשם יבוא בהיקף של 22,525 כלי רכב (פרטיים) לעומת 18,053 כלי רכב בפברואר 2013, עליה  בשיעור של כ-25%. יבוא רכב מסחרי הסתכם ב – 728 כלי רכב לעומת 663 כלי רכב בפברואר 2013, עליה של כ-10%.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פברואר 2014 הסתכם יבוא כלי הרכב הפרטיים  ב – 44,115 כלי רכב, עליה של 18.5% לעומת התקופה המקבילה אשתקד.</a:t>
          </a:r>
          <a:r>
            <a:rPr lang="en-US" cap="none" sz="12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נתוני יבוא כלי רכב בחודשים הראשונים של השנה הם גבוהים, בדרך כלל, עקב רישום רכב כמודל  של שנה חדשה.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ירידה מתונה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פברואר 2014 נרשמה מגמת ירידה ביבוא מוצרי חשמל לבנים, למעט מכונות כביסה בהם חלה עליה ביבוא בשיעור של 2.5%. במקררים נרשמה ירידה ביבוא בשיעור של כ – 45%. במייבשי כביסה חלה ירידה  של 7.3%, במדיחי כלים חלה ירידה של 35.5%. גם ביבוא אלקטרוניקה בידורית קיימת ירידה ביבוא,  ביבוא טלוויזיות חלה ירידה ביבוא של כ- 8%. ובוידאו ו -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ירידה ביבוא בשיעור של כ- 32%.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פברואר 2014 הסתכם בכ – 5.7 מיליארד $  - עליה בשיעור של  3.6% לעומת פברואר 2013. נתוני המגמה של ערך היבוא מצביעים על יציבות עם נטיה לעליה.</a:t>
          </a:r>
          <a:r>
            <a:rPr lang="en-US" cap="none" sz="11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13</xdr:row>
      <xdr:rowOff>9525</xdr:rowOff>
    </xdr:from>
    <xdr:ext cx="4438650" cy="419100"/>
    <xdr:sp>
      <xdr:nvSpPr>
        <xdr:cNvPr id="1" name="מלבן 2"/>
        <xdr:cNvSpPr>
          <a:spLocks/>
        </xdr:cNvSpPr>
      </xdr:nvSpPr>
      <xdr:spPr>
        <a:xfrm>
          <a:off x="723900" y="3619500"/>
          <a:ext cx="4438650"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רכב וחלקיו - מרץ</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523875</xdr:colOff>
      <xdr:row>45</xdr:row>
      <xdr:rowOff>28575</xdr:rowOff>
    </xdr:from>
    <xdr:ext cx="5495925" cy="419100"/>
    <xdr:sp>
      <xdr:nvSpPr>
        <xdr:cNvPr id="2" name="מלבן 3"/>
        <xdr:cNvSpPr>
          <a:spLocks/>
        </xdr:cNvSpPr>
      </xdr:nvSpPr>
      <xdr:spPr>
        <a:xfrm>
          <a:off x="723900" y="9915525"/>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מוצרי צריכה - מרץ</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352425</xdr:colOff>
      <xdr:row>72</xdr:row>
      <xdr:rowOff>85725</xdr:rowOff>
    </xdr:from>
    <xdr:ext cx="7610475" cy="400050"/>
    <xdr:sp>
      <xdr:nvSpPr>
        <xdr:cNvPr id="3" name="מלבן 4"/>
        <xdr:cNvSpPr>
          <a:spLocks/>
        </xdr:cNvSpPr>
      </xdr:nvSpPr>
      <xdr:spPr>
        <a:xfrm>
          <a:off x="552450" y="17592675"/>
          <a:ext cx="7610475" cy="400050"/>
        </a:xfrm>
        <a:prstGeom prst="rect">
          <a:avLst/>
        </a:prstGeom>
        <a:noFill/>
        <a:ln w="9525" cmpd="sng">
          <a:noFill/>
        </a:ln>
      </xdr:spPr>
      <xdr:txBody>
        <a:bodyPr vertOverflow="clip" wrap="square"/>
        <a:p>
          <a:pPr algn="ctr">
            <a:defRPr/>
          </a:pPr>
          <a:r>
            <a:rPr lang="en-US" cap="none" sz="2800" b="1" i="0" u="none" baseline="0"/>
            <a:t>הכנסות מס-קניה</a:t>
          </a:r>
          <a:r>
            <a:rPr lang="en-US" cap="none" sz="2800" b="1" i="0" u="none" baseline="0"/>
            <a:t> ממוצרים אחרים </a:t>
          </a:r>
          <a:r>
            <a:rPr lang="en-US" cap="none" sz="2800" b="1" i="0" u="none" baseline="0"/>
            <a:t>- מרץ 2014</a:t>
          </a:r>
          <a:r>
            <a:rPr lang="en-US" cap="none" sz="2800" b="1" i="0" u="none" baseline="0"/>
            <a:t> </a:t>
          </a:r>
        </a:p>
      </xdr:txBody>
    </xdr:sp>
    <xdr:clientData/>
  </xdr:oneCellAnchor>
  <xdr:twoCellAnchor>
    <xdr:from>
      <xdr:col>0</xdr:col>
      <xdr:colOff>0</xdr:colOff>
      <xdr:row>0</xdr:row>
      <xdr:rowOff>76200</xdr:rowOff>
    </xdr:from>
    <xdr:to>
      <xdr:col>10</xdr:col>
      <xdr:colOff>561975</xdr:colOff>
      <xdr:row>11</xdr:row>
      <xdr:rowOff>1466850</xdr:rowOff>
    </xdr:to>
    <xdr:sp>
      <xdr:nvSpPr>
        <xdr:cNvPr id="4" name="TextBox 5"/>
        <xdr:cNvSpPr txBox="1">
          <a:spLocks noChangeArrowheads="1"/>
        </xdr:cNvSpPr>
      </xdr:nvSpPr>
      <xdr:spPr>
        <a:xfrm>
          <a:off x="0" y="76200"/>
          <a:ext cx="6562725" cy="3486150"/>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מרץ 2014  נרשם יבוא בהיקף של 22,174 כלי רכב (פרטיים) בדומה ליבוא בחודש בפברואר וכן ליבוא בחודש מרץ 2013. יבוא רכב מסחרי הסתכם ב – 737 כלי רכב לעומת 380 כלי רכב במרץ 2013, עליה של כ- 94%. נתוני יבוא כלי רכב בחודשים הראשונים של השנה מראים על יציבות.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מרץ 2014 הסתכם יבוא כלי הרכב הפרטיים ב – 66,289 כלי רכב, עליה של 11.2% לעומת התקופה המקבילה אשתקד. יש לציין כי אחוז הגידול המצטבר הולך ופוחת. בחודשים ינואר – פברואר 2014 היה אחוז הגידול 18.5% לעומת התקופה המקבילה ב – 2013.</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יציבות ביבוא כלי הרכב לישראל.</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מרץ 2014 נרשמה עליה ביבוא מוצרי חשמל לבנים מלבד מקררים, בהם נרשמה ירידה ביבוא בשיעור של 30.4%. יצוין כי אשתקד חל חג הפסח במרץ ולכן היבוא בו היה נמוך יותר. במכונות כביסה חלה עליה ביבוא בשיעור של 16.3%. במייבשי כביסה חלה עליה של 107.2%, במדיחי כלים חלה עליה של כ- 77%. ביבוא אלקטרוניקה בידורית קיימת עליה ביבוא, ביבוא טלוויזיות חלה עליה ביבוא של כ- 64%. ומכשירי ווידאו ו - </a:t>
          </a:r>
          <a:r>
            <a:rPr lang="en-US" cap="none" sz="105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עליה של כ-73%.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מרץ 2014 הסתכם בכ – 5.8 מיליארד $  - עליה בשיעור של  13% לעומת מרץ 2013. אחוז הגידול גבוה יחסית לתחילת השנה וזאת מכיון שאשתקד חל חג הפסח בחודש מרץ בו היו פחות ימי עבודה. נתוני המגמה של ערך היבוא מצביעים על יציבות עם נטיה קלה לעליה.</a:t>
          </a:r>
          <a:r>
            <a:rPr lang="en-US" cap="none" sz="12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24</xdr:row>
      <xdr:rowOff>9525</xdr:rowOff>
    </xdr:from>
    <xdr:ext cx="4438650" cy="419100"/>
    <xdr:sp>
      <xdr:nvSpPr>
        <xdr:cNvPr id="1" name="מלבן 2"/>
        <xdr:cNvSpPr>
          <a:spLocks/>
        </xdr:cNvSpPr>
      </xdr:nvSpPr>
      <xdr:spPr>
        <a:xfrm>
          <a:off x="723900" y="4410075"/>
          <a:ext cx="4438650"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רכב וחלקיו - אפריל</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523875</xdr:colOff>
      <xdr:row>61</xdr:row>
      <xdr:rowOff>28575</xdr:rowOff>
    </xdr:from>
    <xdr:ext cx="5495925" cy="419100"/>
    <xdr:sp>
      <xdr:nvSpPr>
        <xdr:cNvPr id="2" name="מלבן 3"/>
        <xdr:cNvSpPr>
          <a:spLocks/>
        </xdr:cNvSpPr>
      </xdr:nvSpPr>
      <xdr:spPr>
        <a:xfrm>
          <a:off x="723900" y="118110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מוצרי צריכה - אפריל</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352425</xdr:colOff>
      <xdr:row>89</xdr:row>
      <xdr:rowOff>85725</xdr:rowOff>
    </xdr:from>
    <xdr:ext cx="7610475" cy="400050"/>
    <xdr:sp>
      <xdr:nvSpPr>
        <xdr:cNvPr id="3" name="מלבן 4"/>
        <xdr:cNvSpPr>
          <a:spLocks/>
        </xdr:cNvSpPr>
      </xdr:nvSpPr>
      <xdr:spPr>
        <a:xfrm>
          <a:off x="552450" y="19992975"/>
          <a:ext cx="7610475" cy="400050"/>
        </a:xfrm>
        <a:prstGeom prst="rect">
          <a:avLst/>
        </a:prstGeom>
        <a:noFill/>
        <a:ln w="9525" cmpd="sng">
          <a:noFill/>
        </a:ln>
      </xdr:spPr>
      <xdr:txBody>
        <a:bodyPr vertOverflow="clip" wrap="square"/>
        <a:p>
          <a:pPr algn="ctr">
            <a:defRPr/>
          </a:pPr>
          <a:r>
            <a:rPr lang="en-US" cap="none" sz="2800" b="1" i="0" u="none" baseline="0"/>
            <a:t>הכנסות מס-קניה</a:t>
          </a:r>
          <a:r>
            <a:rPr lang="en-US" cap="none" sz="2800" b="1" i="0" u="none" baseline="0"/>
            <a:t> ממוצרים אחרים </a:t>
          </a:r>
          <a:r>
            <a:rPr lang="en-US" cap="none" sz="2800" b="1" i="0" u="none" baseline="0"/>
            <a:t>- אפריל 2014</a:t>
          </a:r>
          <a:r>
            <a:rPr lang="en-US" cap="none" sz="2800" b="1" i="0" u="none" baseline="0"/>
            <a:t> </a:t>
          </a:r>
        </a:p>
      </xdr:txBody>
    </xdr:sp>
    <xdr:clientData/>
  </xdr:oneCellAnchor>
  <xdr:twoCellAnchor>
    <xdr:from>
      <xdr:col>0</xdr:col>
      <xdr:colOff>104775</xdr:colOff>
      <xdr:row>0</xdr:row>
      <xdr:rowOff>123825</xdr:rowOff>
    </xdr:from>
    <xdr:to>
      <xdr:col>12</xdr:col>
      <xdr:colOff>0</xdr:colOff>
      <xdr:row>24</xdr:row>
      <xdr:rowOff>19050</xdr:rowOff>
    </xdr:to>
    <xdr:sp>
      <xdr:nvSpPr>
        <xdr:cNvPr id="4" name="TextBox 6"/>
        <xdr:cNvSpPr txBox="1">
          <a:spLocks noChangeArrowheads="1"/>
        </xdr:cNvSpPr>
      </xdr:nvSpPr>
      <xdr:spPr>
        <a:xfrm>
          <a:off x="104775" y="123825"/>
          <a:ext cx="7124700" cy="42957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אפריל 2014  נרשם יבוא בהיקף של 15,545 כלי רכב (פרטיים) ירידה של 32.5% לעומת אפריל 2013.  יבוא רכב מסחרי הסתכם ב – 513 כלי רכב לעומת 896 כלי רכב באפריל 2013, ירידה של כ- 43%. הירידה הגבוהה ביבוא כלי רכב בחודש אפריל נובעת בין השאר משינוי בעיתוי החגים השנה לעומת 2013, השנה חל חג הפסח באפריל והיו בו פחות ימי עבודה. לעומת זאת ב – 2013 חל חג הפסח במרץ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אפריל 2014 הסתכם יבוא כלי הרכב הפרטיים ב – 81,834 כלי רכב, ירידה של 0.9% לעומת התקופה המקבילה אשתקד. יש לציין כי אחוז הגידול המצטבר הולך ופוחת. וזה חודש ראשון בו יש במצטבר ירידה ביבוא כלי הרכב. בחודשים ינואר – מרץ 2014 היה אחוז הגידול 11% לעומת התקופה המקבילה ב – 2013,  בינואר פברואר היה אחוז הגידול 18%, ואילו בינואר – אפריל היתה ירידה.  יצוין כי בחודשים הראשונים של 2013 היה יבוא מוגבר של כלי רכב בגלל הצפיות לשינויים בשיעורי המס.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יציבות ביבוא כלי הרכב לישראל.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אפריל 2014 נרשמה ירידה ביבוא של כל מוצרי החשמל הלבנים.  יצוין כי השנה חל חג הפסח באפריל לעומת במרץ אשתקד והיו בו פחות ימי עבודה ולכן היבוא בו היה נמוך יותר. במקררים חלה ירידה של 34.5%, במכונות כביסה חלה ירידה ביבוא בשיעור של 23.4%. במייבשי כביסה חלה ירידה של כ-32%, במדיחי כלים חלה ירידה של כ- 49%. ביבוא אלקטרוניקה בידורית קיימת עליה ביבוא של טלוויזיות בשיעור של 3.7%. ואילו במכשירי ווידאו ו - </a:t>
          </a:r>
          <a:r>
            <a:rPr lang="en-US" cap="none" sz="105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ירידה של כ-38%.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אפריל 2014 הסתכם בכ – 5.4 מיליארד $  - ירידה בשיעור של  7.2% לעומת אפריל 2013. הירידה בערך היבוא נובעת בעיקר ממיעוט ימי העבודה בגלל חג הפסח שחל השנה כולו באפריל.  נתוני המגמה של ערך היבוא מצביעים על יציבות עם נטיה קלה לעליה.</a:t>
          </a:r>
          <a:r>
            <a:rPr lang="en-US" cap="none" sz="12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8</xdr:row>
      <xdr:rowOff>9525</xdr:rowOff>
    </xdr:from>
    <xdr:ext cx="4438650" cy="419100"/>
    <xdr:sp>
      <xdr:nvSpPr>
        <xdr:cNvPr id="1" name="מלבן 7"/>
        <xdr:cNvSpPr>
          <a:spLocks/>
        </xdr:cNvSpPr>
      </xdr:nvSpPr>
      <xdr:spPr>
        <a:xfrm>
          <a:off x="723900" y="3057525"/>
          <a:ext cx="4438650"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רכב וחלקיו - מאי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523875</xdr:colOff>
      <xdr:row>45</xdr:row>
      <xdr:rowOff>28575</xdr:rowOff>
    </xdr:from>
    <xdr:ext cx="5495925" cy="419100"/>
    <xdr:sp>
      <xdr:nvSpPr>
        <xdr:cNvPr id="2" name="מלבן 8"/>
        <xdr:cNvSpPr>
          <a:spLocks/>
        </xdr:cNvSpPr>
      </xdr:nvSpPr>
      <xdr:spPr>
        <a:xfrm>
          <a:off x="723900" y="1045845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מוצרי צריכה - מאי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352425</xdr:colOff>
      <xdr:row>73</xdr:row>
      <xdr:rowOff>85725</xdr:rowOff>
    </xdr:from>
    <xdr:ext cx="7610475" cy="400050"/>
    <xdr:sp>
      <xdr:nvSpPr>
        <xdr:cNvPr id="3" name="מלבן 9"/>
        <xdr:cNvSpPr>
          <a:spLocks/>
        </xdr:cNvSpPr>
      </xdr:nvSpPr>
      <xdr:spPr>
        <a:xfrm>
          <a:off x="552450" y="18640425"/>
          <a:ext cx="7610475" cy="400050"/>
        </a:xfrm>
        <a:prstGeom prst="rect">
          <a:avLst/>
        </a:prstGeom>
        <a:noFill/>
        <a:ln w="9525" cmpd="sng">
          <a:noFill/>
        </a:ln>
      </xdr:spPr>
      <xdr:txBody>
        <a:bodyPr vertOverflow="clip" wrap="square"/>
        <a:p>
          <a:pPr algn="ctr">
            <a:defRPr/>
          </a:pPr>
          <a:r>
            <a:rPr lang="en-US" cap="none" sz="2800" b="1" i="0" u="none" baseline="0"/>
            <a:t>הכנסות מס-קניה</a:t>
          </a:r>
          <a:r>
            <a:rPr lang="en-US" cap="none" sz="2800" b="1" i="0" u="none" baseline="0"/>
            <a:t> ממוצרים אחרים </a:t>
          </a:r>
          <a:r>
            <a:rPr lang="en-US" cap="none" sz="2800" b="1" i="0" u="none" baseline="0"/>
            <a:t>- מאי 2014</a:t>
          </a:r>
          <a:r>
            <a:rPr lang="en-US" cap="none" sz="2800" b="1" i="0" u="none" baseline="0"/>
            <a:t> </a:t>
          </a:r>
        </a:p>
      </xdr:txBody>
    </xdr:sp>
    <xdr:clientData/>
  </xdr:oneCellAnchor>
  <xdr:twoCellAnchor>
    <xdr:from>
      <xdr:col>0</xdr:col>
      <xdr:colOff>66675</xdr:colOff>
      <xdr:row>0</xdr:row>
      <xdr:rowOff>76200</xdr:rowOff>
    </xdr:from>
    <xdr:to>
      <xdr:col>13</xdr:col>
      <xdr:colOff>466725</xdr:colOff>
      <xdr:row>8</xdr:row>
      <xdr:rowOff>66675</xdr:rowOff>
    </xdr:to>
    <xdr:sp>
      <xdr:nvSpPr>
        <xdr:cNvPr id="4" name="TextBox 11"/>
        <xdr:cNvSpPr txBox="1">
          <a:spLocks noChangeArrowheads="1"/>
        </xdr:cNvSpPr>
      </xdr:nvSpPr>
      <xdr:spPr>
        <a:xfrm>
          <a:off x="66675" y="76200"/>
          <a:ext cx="8096250" cy="30384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מאי 2014  נרשם יבוא בהיקף של 21,258 כלי רכב (פרטיים) ירידה של 7.6% לעומת מאי 2013.  יבוא רכב מסחרי הסתכם ב – 647 כלי רכב לעומת 634 כלי רכב במאי 2013, עליה של כ- 2%. צויין כי במאי אשתקד היה יבוא מוגבר מאוד של כלי רכב וזאת בגלל ציפיות להעלאת המע"מ ושינויים אחרים במיסוי על רכב.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מאי 2014 הסתכם יבוא כלי הרכב הפרטיים ב – 103,092 כלי רכב, ירידה של 2.4% לעומת התקופה המקבילה אשתקד. יש לציין כי עד לחודש מרץ היה גידול ביבוא כלי רכב והחל מאפריל אחוז הירידה המצטבר גדל מחודש לחודש במצטבר בתקופה של ינואר – אפריל שעור הירידה היה 0.9%. .  יצוין כי בחודשים הראשונים של 2013 היה יבוא מוגבר של כלי רכב בגלל הצפיות לשינויים בשיעורי המס.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נטייה קלה לירידות ביבוא כלי הרכב לישראל.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מאי 2014 נרשמה מגמה מעורבת  ביבוא של כל מוצרי החשמל הלבנים.   במקררים חלה ירידה של 12.2%, במכונות כביסה חלה ירידה ביבוא בשיעור של 5.4%. במייבשי כביסה חלה עליה של 1.2%, במדיחי כלים חלה עליה של  7.2%. ביבוא אלקטרוניקה בידורית קיימת מגמה מעורבת - ירידה ביבוא של טלוויזיות ב – 0.4%. ובמכשירי ווידאו ו - </a:t>
          </a:r>
          <a:r>
            <a:rPr lang="en-US" cap="none" sz="105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עליה של כ-31.6%.   יש לציין כי במצטבר מתחילת השנה חלה ירידה ברוב מוצרי החשמל הלבנים, וביבוא האלקטרוניקה הבידורית חלה עליה.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מאי 2014 הסתכם בכ – 5.6 מיליארד $  - גידול בשיעור של  2.6% לעומת מאי 2013.  נתוני המגמה של ערך היבוא מצביעים על יציבות עם נטיה קלה לירידות.</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200" b="0" i="0" u="none" baseline="0">
              <a:solidFill>
                <a:srgbClr val="000000"/>
              </a:solidFill>
              <a:latin typeface="Calibri"/>
              <a:ea typeface="Calibri"/>
              <a:cs typeface="Calibri"/>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24</xdr:row>
      <xdr:rowOff>9525</xdr:rowOff>
    </xdr:from>
    <xdr:ext cx="4438650" cy="419100"/>
    <xdr:sp>
      <xdr:nvSpPr>
        <xdr:cNvPr id="1" name="מלבן 2"/>
        <xdr:cNvSpPr>
          <a:spLocks/>
        </xdr:cNvSpPr>
      </xdr:nvSpPr>
      <xdr:spPr>
        <a:xfrm>
          <a:off x="723900" y="4410075"/>
          <a:ext cx="4438650"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רכב וחלקיו - יוני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523875</xdr:colOff>
      <xdr:row>57</xdr:row>
      <xdr:rowOff>28575</xdr:rowOff>
    </xdr:from>
    <xdr:ext cx="5495925" cy="428625"/>
    <xdr:sp>
      <xdr:nvSpPr>
        <xdr:cNvPr id="2" name="מלבן 3"/>
        <xdr:cNvSpPr>
          <a:spLocks/>
        </xdr:cNvSpPr>
      </xdr:nvSpPr>
      <xdr:spPr>
        <a:xfrm>
          <a:off x="723900" y="10972800"/>
          <a:ext cx="5495925" cy="428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0</xdr:col>
      <xdr:colOff>85725</xdr:colOff>
      <xdr:row>0</xdr:row>
      <xdr:rowOff>66675</xdr:rowOff>
    </xdr:from>
    <xdr:to>
      <xdr:col>14</xdr:col>
      <xdr:colOff>19050</xdr:colOff>
      <xdr:row>22</xdr:row>
      <xdr:rowOff>171450</xdr:rowOff>
    </xdr:to>
    <xdr:sp>
      <xdr:nvSpPr>
        <xdr:cNvPr id="3" name="TextBox 6"/>
        <xdr:cNvSpPr txBox="1">
          <a:spLocks noChangeArrowheads="1"/>
        </xdr:cNvSpPr>
      </xdr:nvSpPr>
      <xdr:spPr>
        <a:xfrm>
          <a:off x="85725" y="66675"/>
          <a:ext cx="8124825" cy="42957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מוצרים בני קיימא</a:t>
          </a:r>
          <a:r>
            <a:rPr lang="en-US" cap="none" sz="1100" b="1" i="0" u="none" baseline="0">
              <a:solidFill>
                <a:srgbClr val="000000"/>
              </a:solidFill>
              <a:latin typeface="Arial"/>
              <a:ea typeface="Arial"/>
              <a:cs typeface="Arial"/>
            </a:rPr>
            <a:t> 
</a:t>
          </a:r>
          <a:r>
            <a:rPr lang="en-US" cap="none" sz="12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יוני 2014  נרשם יבוא בהיקף של 19,563 כלי רכב (פרטיים) עליה של 58.2% לעומת יוני 2013.  יבוא רכב מסחרי הסתכם ב – 678 כלי רכב לעומת 485 כלי רכב ביוני 2013, עליה של כ- 40%. יצוין כי ביוני אשתקד היה יבוא נמוך במיוחד של כלי רכב בגלל יבוא מוגבר באפריל ובמאי עקב הציפיה להעלאת שיעור המע"מ ושינויים אחרים במיסוי על רכב.</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יוני 2014 הסתכם יבוא כלי הרכב הפרטיים ב – 122,655 כלי רכב, עליה של 4% לעומת התקופה המקבילה אשתקד. יצוין כי בחודשים הראשונים של 2013 היה יבוא מוגבר של כלי רכב בגלל הצפיות לשינויים בשיעורי המס.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0.23925</cdr:x>
      <cdr:y>0.318</cdr:y>
    </cdr:from>
    <cdr:to>
      <cdr:x>0.366</cdr:x>
      <cdr:y>0.4205</cdr:y>
    </cdr:to>
    <cdr:sp fLocksText="0">
      <cdr:nvSpPr>
        <cdr:cNvPr id="1" name="Text Box 2"/>
        <cdr:cNvSpPr txBox="1">
          <a:spLocks noChangeArrowheads="1"/>
        </cdr:cNvSpPr>
      </cdr:nvSpPr>
      <cdr:spPr>
        <a:xfrm>
          <a:off x="1228725" y="1638300"/>
          <a:ext cx="647700" cy="5334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0.2675</cdr:x>
      <cdr:y>0.61</cdr:y>
    </cdr:from>
    <cdr:to>
      <cdr:x>0.3935</cdr:x>
      <cdr:y>0.71475</cdr:y>
    </cdr:to>
    <cdr:sp fLocksText="0">
      <cdr:nvSpPr>
        <cdr:cNvPr id="2" name="Text Box 1"/>
        <cdr:cNvSpPr txBox="1">
          <a:spLocks noChangeArrowheads="1"/>
        </cdr:cNvSpPr>
      </cdr:nvSpPr>
      <cdr:spPr>
        <a:xfrm>
          <a:off x="1371600" y="3152775"/>
          <a:ext cx="647700" cy="5429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0.16125</cdr:x>
      <cdr:y>0.50825</cdr:y>
    </cdr:from>
    <cdr:to>
      <cdr:x>0.28725</cdr:x>
      <cdr:y>0.61225</cdr:y>
    </cdr:to>
    <cdr:sp>
      <cdr:nvSpPr>
        <cdr:cNvPr id="3" name="Text Box 1"/>
        <cdr:cNvSpPr txBox="1">
          <a:spLocks noChangeArrowheads="1"/>
        </cdr:cNvSpPr>
      </cdr:nvSpPr>
      <cdr:spPr>
        <a:xfrm>
          <a:off x="828675" y="2628900"/>
          <a:ext cx="647700" cy="5429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0.4955</cdr:x>
      <cdr:y>0.45975</cdr:y>
    </cdr:from>
    <cdr:to>
      <cdr:x>0.6215</cdr:x>
      <cdr:y>0.563</cdr:y>
    </cdr:to>
    <cdr:sp>
      <cdr:nvSpPr>
        <cdr:cNvPr id="4" name="Text Box 2"/>
        <cdr:cNvSpPr txBox="1">
          <a:spLocks noChangeArrowheads="1"/>
        </cdr:cNvSpPr>
      </cdr:nvSpPr>
      <cdr:spPr>
        <a:xfrm>
          <a:off x="2543175" y="2381250"/>
          <a:ext cx="647700" cy="5334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0.354</cdr:x>
      <cdr:y>0.062</cdr:y>
    </cdr:from>
    <cdr:to>
      <cdr:x>0.737</cdr:x>
      <cdr:y>0.16775</cdr:y>
    </cdr:to>
    <cdr:pic>
      <cdr:nvPicPr>
        <cdr:cNvPr id="5" name="chart"/>
        <cdr:cNvPicPr preferRelativeResize="1">
          <a:picLocks noChangeAspect="1"/>
        </cdr:cNvPicPr>
      </cdr:nvPicPr>
      <cdr:blipFill>
        <a:blip r:embed="rId1"/>
        <a:stretch>
          <a:fillRect/>
        </a:stretch>
      </cdr:blipFill>
      <cdr:spPr>
        <a:xfrm>
          <a:off x="1819275" y="314325"/>
          <a:ext cx="1971675" cy="552450"/>
        </a:xfrm>
        <a:prstGeom prst="rect">
          <a:avLst/>
        </a:prstGeom>
        <a:noFill/>
        <a:ln w="9525" cmpd="sng">
          <a:noFill/>
        </a:ln>
      </cdr:spPr>
    </cdr:pic>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0.24625</cdr:x>
      <cdr:y>0.3115</cdr:y>
    </cdr:from>
    <cdr:to>
      <cdr:x>0.37125</cdr:x>
      <cdr:y>0.41025</cdr:y>
    </cdr:to>
    <cdr:sp fLocksText="0">
      <cdr:nvSpPr>
        <cdr:cNvPr id="1" name="Text Box 2"/>
        <cdr:cNvSpPr txBox="1">
          <a:spLocks noChangeArrowheads="1"/>
        </cdr:cNvSpPr>
      </cdr:nvSpPr>
      <cdr:spPr>
        <a:xfrm>
          <a:off x="1276350" y="1600200"/>
          <a:ext cx="647700" cy="5143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0.1625</cdr:x>
      <cdr:y>0.2885</cdr:y>
    </cdr:from>
    <cdr:to>
      <cdr:x>0.2865</cdr:x>
      <cdr:y>0.388</cdr:y>
    </cdr:to>
    <cdr:sp>
      <cdr:nvSpPr>
        <cdr:cNvPr id="2" name="Text Box 2"/>
        <cdr:cNvSpPr txBox="1">
          <a:spLocks noChangeArrowheads="1"/>
        </cdr:cNvSpPr>
      </cdr:nvSpPr>
      <cdr:spPr>
        <a:xfrm>
          <a:off x="838200" y="1485900"/>
          <a:ext cx="647700"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0.24625</cdr:x>
      <cdr:y>0.3115</cdr:y>
    </cdr:from>
    <cdr:to>
      <cdr:x>0.37125</cdr:x>
      <cdr:y>0.41025</cdr:y>
    </cdr:to>
    <cdr:sp fLocksText="0">
      <cdr:nvSpPr>
        <cdr:cNvPr id="3" name="Text Box 2"/>
        <cdr:cNvSpPr txBox="1">
          <a:spLocks noChangeArrowheads="1"/>
        </cdr:cNvSpPr>
      </cdr:nvSpPr>
      <cdr:spPr>
        <a:xfrm>
          <a:off x="1276350" y="1600200"/>
          <a:ext cx="647700" cy="5143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0.259</cdr:x>
      <cdr:y>0.697</cdr:y>
    </cdr:from>
    <cdr:to>
      <cdr:x>0.384</cdr:x>
      <cdr:y>0.79725</cdr:y>
    </cdr:to>
    <cdr:sp>
      <cdr:nvSpPr>
        <cdr:cNvPr id="4" name="Text Box 1"/>
        <cdr:cNvSpPr txBox="1">
          <a:spLocks noChangeArrowheads="1"/>
        </cdr:cNvSpPr>
      </cdr:nvSpPr>
      <cdr:spPr>
        <a:xfrm>
          <a:off x="1343025" y="3590925"/>
          <a:ext cx="647700"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0.24625</cdr:x>
      <cdr:y>0.3115</cdr:y>
    </cdr:from>
    <cdr:to>
      <cdr:x>0.37125</cdr:x>
      <cdr:y>0.41025</cdr:y>
    </cdr:to>
    <cdr:sp fLocksText="0">
      <cdr:nvSpPr>
        <cdr:cNvPr id="5" name="Text Box 2"/>
        <cdr:cNvSpPr txBox="1">
          <a:spLocks noChangeArrowheads="1"/>
        </cdr:cNvSpPr>
      </cdr:nvSpPr>
      <cdr:spPr>
        <a:xfrm>
          <a:off x="1276350" y="1600200"/>
          <a:ext cx="647700" cy="5143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0.36525</cdr:x>
      <cdr:y>0.058</cdr:y>
    </cdr:from>
    <cdr:to>
      <cdr:x>0.741</cdr:x>
      <cdr:y>0.16375</cdr:y>
    </cdr:to>
    <cdr:pic>
      <cdr:nvPicPr>
        <cdr:cNvPr id="6" name="chart"/>
        <cdr:cNvPicPr preferRelativeResize="1">
          <a:picLocks noChangeAspect="1"/>
        </cdr:cNvPicPr>
      </cdr:nvPicPr>
      <cdr:blipFill>
        <a:blip r:embed="rId1"/>
        <a:stretch>
          <a:fillRect/>
        </a:stretch>
      </cdr:blipFill>
      <cdr:spPr>
        <a:xfrm>
          <a:off x="1895475" y="295275"/>
          <a:ext cx="1962150" cy="542925"/>
        </a:xfrm>
        <a:prstGeom prst="rect">
          <a:avLst/>
        </a:prstGeom>
        <a:noFill/>
        <a:ln w="9525" cmpd="sng">
          <a:noFill/>
        </a:ln>
      </cdr:spPr>
    </cdr:pic>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0.24025</cdr:x>
      <cdr:y>0.31525</cdr:y>
    </cdr:from>
    <cdr:to>
      <cdr:x>0.36625</cdr:x>
      <cdr:y>0.418</cdr:y>
    </cdr:to>
    <cdr:sp fLocksText="0">
      <cdr:nvSpPr>
        <cdr:cNvPr id="1" name="Text Box 2"/>
        <cdr:cNvSpPr txBox="1">
          <a:spLocks noChangeArrowheads="1"/>
        </cdr:cNvSpPr>
      </cdr:nvSpPr>
      <cdr:spPr>
        <a:xfrm>
          <a:off x="1162050" y="1333500"/>
          <a:ext cx="609600" cy="4381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0.2685</cdr:x>
      <cdr:y>0.6115</cdr:y>
    </cdr:from>
    <cdr:to>
      <cdr:x>0.39475</cdr:x>
      <cdr:y>0.7155</cdr:y>
    </cdr:to>
    <cdr:sp fLocksText="0">
      <cdr:nvSpPr>
        <cdr:cNvPr id="2" name="Text Box 1"/>
        <cdr:cNvSpPr txBox="1">
          <a:spLocks noChangeArrowheads="1"/>
        </cdr:cNvSpPr>
      </cdr:nvSpPr>
      <cdr:spPr>
        <a:xfrm>
          <a:off x="1304925" y="2590800"/>
          <a:ext cx="619125" cy="4381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0.55675</cdr:x>
      <cdr:y>0.34475</cdr:y>
    </cdr:from>
    <cdr:to>
      <cdr:x>0.68275</cdr:x>
      <cdr:y>0.449</cdr:y>
    </cdr:to>
    <cdr:sp fLocksText="0">
      <cdr:nvSpPr>
        <cdr:cNvPr id="3" name="Text Box 1"/>
        <cdr:cNvSpPr txBox="1">
          <a:spLocks noChangeArrowheads="1"/>
        </cdr:cNvSpPr>
      </cdr:nvSpPr>
      <cdr:spPr>
        <a:xfrm>
          <a:off x="2705100" y="1457325"/>
          <a:ext cx="609600" cy="4381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0.2625</cdr:x>
      <cdr:y>0.62325</cdr:y>
    </cdr:from>
    <cdr:to>
      <cdr:x>0.351</cdr:x>
      <cdr:y>0.66975</cdr:y>
    </cdr:to>
    <cdr:sp fLocksText="0">
      <cdr:nvSpPr>
        <cdr:cNvPr id="4" name="Text Box 1"/>
        <cdr:cNvSpPr txBox="1">
          <a:spLocks noChangeArrowheads="1"/>
        </cdr:cNvSpPr>
      </cdr:nvSpPr>
      <cdr:spPr>
        <a:xfrm flipH="1">
          <a:off x="1276350" y="2638425"/>
          <a:ext cx="428625" cy="2000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0.15625</cdr:x>
      <cdr:y>0.29125</cdr:y>
    </cdr:from>
    <cdr:to>
      <cdr:x>0.2815</cdr:x>
      <cdr:y>0.3955</cdr:y>
    </cdr:to>
    <cdr:sp>
      <cdr:nvSpPr>
        <cdr:cNvPr id="5" name="Text Box 2"/>
        <cdr:cNvSpPr txBox="1">
          <a:spLocks noChangeArrowheads="1"/>
        </cdr:cNvSpPr>
      </cdr:nvSpPr>
      <cdr:spPr>
        <a:xfrm>
          <a:off x="752475" y="1228725"/>
          <a:ext cx="609600" cy="4381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0.24025</cdr:x>
      <cdr:y>0.31525</cdr:y>
    </cdr:from>
    <cdr:to>
      <cdr:x>0.36625</cdr:x>
      <cdr:y>0.418</cdr:y>
    </cdr:to>
    <cdr:sp fLocksText="0">
      <cdr:nvSpPr>
        <cdr:cNvPr id="6" name="Text Box 2"/>
        <cdr:cNvSpPr txBox="1">
          <a:spLocks noChangeArrowheads="1"/>
        </cdr:cNvSpPr>
      </cdr:nvSpPr>
      <cdr:spPr>
        <a:xfrm>
          <a:off x="1162050" y="1333500"/>
          <a:ext cx="609600" cy="4381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0.2755</cdr:x>
      <cdr:y>0.62325</cdr:y>
    </cdr:from>
    <cdr:to>
      <cdr:x>0.4015</cdr:x>
      <cdr:y>0.7275</cdr:y>
    </cdr:to>
    <cdr:sp>
      <cdr:nvSpPr>
        <cdr:cNvPr id="7" name="Text Box 1"/>
        <cdr:cNvSpPr txBox="1">
          <a:spLocks noChangeArrowheads="1"/>
        </cdr:cNvSpPr>
      </cdr:nvSpPr>
      <cdr:spPr>
        <a:xfrm>
          <a:off x="1333500" y="2638425"/>
          <a:ext cx="609600" cy="4381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0.2935</cdr:x>
      <cdr:y>0.292</cdr:y>
    </cdr:from>
    <cdr:to>
      <cdr:x>0.4195</cdr:x>
      <cdr:y>0.39475</cdr:y>
    </cdr:to>
    <cdr:sp fLocksText="0">
      <cdr:nvSpPr>
        <cdr:cNvPr id="8" name="Text Box 2"/>
        <cdr:cNvSpPr txBox="1">
          <a:spLocks noChangeArrowheads="1"/>
        </cdr:cNvSpPr>
      </cdr:nvSpPr>
      <cdr:spPr>
        <a:xfrm>
          <a:off x="1419225" y="1238250"/>
          <a:ext cx="609600" cy="4381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0.3535</cdr:x>
      <cdr:y>0.047</cdr:y>
    </cdr:from>
    <cdr:to>
      <cdr:x>0.75325</cdr:x>
      <cdr:y>0.1815</cdr:y>
    </cdr:to>
    <cdr:pic>
      <cdr:nvPicPr>
        <cdr:cNvPr id="9" name="chart"/>
        <cdr:cNvPicPr preferRelativeResize="1">
          <a:picLocks noChangeAspect="1"/>
        </cdr:cNvPicPr>
      </cdr:nvPicPr>
      <cdr:blipFill>
        <a:blip r:embed="rId1"/>
        <a:stretch>
          <a:fillRect/>
        </a:stretch>
      </cdr:blipFill>
      <cdr:spPr>
        <a:xfrm>
          <a:off x="1714500" y="190500"/>
          <a:ext cx="1943100" cy="571500"/>
        </a:xfrm>
        <a:prstGeom prst="rect">
          <a:avLst/>
        </a:prstGeom>
        <a:noFill/>
        <a:ln w="9525" cmpd="sng">
          <a:noFill/>
        </a:ln>
      </cdr:spPr>
    </cdr:pic>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http://taxes.gov.il/&#1492;&#1499;&#1504;&#1505;&#1493;&#1514;%202013\&#1504;&#1514;&#1493;&#1504;&#1497;%20&#1502;&#1500;&#1501;%2013%20&#1492;&#1499;&#1504;&#1505;&#1493;&#1514;%20&#1502;&#1502;&#1493;&#1510;&#1512;&#1497;%20&#1510;&#1512;&#1497;&#1499;&#149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taxes.gov.il/About/PeriodicReports/Documents/YevuBneiKayma/&#1504;&#1514;&#1493;&#1504;&#1497;%20&#1502;&#1500;&#1501;%2014%20&#1492;&#1499;&#1504;&#1505;&#1493;&#1514;%20&#1502;&#1502;&#1493;&#1510;&#1512;&#1497;%20&#1510;&#1512;&#1497;&#1499;&#149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taxes.gov.il/About/PeriodicReports/Documents/YevuBneiKayma/&#1499;&#1502;&#1493;&#1497;&#1493;&#1514;%20&#1502;&#1493;&#1510;&#1512;&#1497;%20&#1489;&#1504;&#1497;%20&#1511;&#1497;&#1497;&#1502;&#148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taxes.gov.il/&#1492;&#1499;&#1504;&#1505;&#1493;&#1514;%202012\&#1499;&#1502;&#1493;&#1497;&#1493;&#1514;%20&#1502;&#1493;&#1510;&#1512;&#1497;%20&#1489;&#1504;&#1497;%20&#1511;&#1497;&#1497;&#1502;&#148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taxes.gov.il/About/PeriodicReports/Documents/YevuBneiKayma/&#1504;&#1514;&#1493;&#1504;&#1497;%20&#1502;&#1500;&#1501;%2012%20&#1492;&#1499;&#1504;&#1505;&#1493;&#1514;%20&#1502;&#1502;&#1493;&#1510;&#1512;&#1497;%20&#1510;&#1512;&#1497;&#1499;&#14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
      <sheetName val="summary"/>
      <sheetName val="ינואר"/>
      <sheetName val="פברואר"/>
      <sheetName val="מרץ"/>
      <sheetName val="אפריל"/>
      <sheetName val="מאי"/>
      <sheetName val="יוני"/>
      <sheetName val="יולי"/>
      <sheetName val="אוגוסט"/>
      <sheetName val="ספטמבר"/>
      <sheetName val="אוקטובר"/>
      <sheetName val="נובמבר"/>
      <sheetName val="דצמבר"/>
      <sheetName val="רבעוני"/>
    </sheetNames>
    <sheetDataSet>
      <sheetData sheetId="2">
        <row r="3">
          <cell r="C3">
            <v>281899771</v>
          </cell>
          <cell r="D3">
            <v>19187</v>
          </cell>
          <cell r="G3">
            <v>644813616</v>
          </cell>
        </row>
        <row r="4">
          <cell r="C4">
            <v>12775492</v>
          </cell>
          <cell r="D4">
            <v>674</v>
          </cell>
          <cell r="G4">
            <v>34604379</v>
          </cell>
        </row>
        <row r="5">
          <cell r="C5">
            <v>3145077</v>
          </cell>
          <cell r="D5">
            <v>1007</v>
          </cell>
          <cell r="G5">
            <v>5897473</v>
          </cell>
        </row>
        <row r="6">
          <cell r="C6">
            <v>21417765</v>
          </cell>
          <cell r="D6">
            <v>277</v>
          </cell>
          <cell r="G6">
            <v>0</v>
          </cell>
        </row>
        <row r="7">
          <cell r="C7">
            <v>1596137</v>
          </cell>
          <cell r="D7">
            <v>202</v>
          </cell>
          <cell r="G7">
            <v>1772548</v>
          </cell>
        </row>
        <row r="8">
          <cell r="C8">
            <v>34571438</v>
          </cell>
          <cell r="G8">
            <v>24660838</v>
          </cell>
        </row>
        <row r="9">
          <cell r="C9">
            <v>7474145</v>
          </cell>
          <cell r="D9">
            <v>411</v>
          </cell>
          <cell r="G9">
            <v>73674</v>
          </cell>
        </row>
        <row r="10">
          <cell r="C10">
            <v>86587</v>
          </cell>
          <cell r="D10">
            <v>3</v>
          </cell>
          <cell r="G10">
            <v>23806</v>
          </cell>
        </row>
        <row r="15">
          <cell r="C15">
            <v>17199686</v>
          </cell>
          <cell r="D15">
            <v>578871</v>
          </cell>
          <cell r="G15">
            <v>427117177</v>
          </cell>
        </row>
      </sheetData>
      <sheetData sheetId="13">
        <row r="3">
          <cell r="C3">
            <v>180612956</v>
          </cell>
          <cell r="D3">
            <v>12191</v>
          </cell>
          <cell r="G3">
            <v>386795042</v>
          </cell>
        </row>
        <row r="4">
          <cell r="C4">
            <v>8438321</v>
          </cell>
          <cell r="D4">
            <v>405</v>
          </cell>
          <cell r="G4">
            <v>22099931</v>
          </cell>
        </row>
        <row r="5">
          <cell r="C5">
            <v>3035709</v>
          </cell>
          <cell r="D5">
            <v>841</v>
          </cell>
          <cell r="G5">
            <v>4595126</v>
          </cell>
        </row>
        <row r="6">
          <cell r="C6">
            <v>79542752</v>
          </cell>
          <cell r="D6">
            <v>1058</v>
          </cell>
          <cell r="G6">
            <v>0</v>
          </cell>
        </row>
        <row r="7">
          <cell r="C7">
            <v>10869087</v>
          </cell>
          <cell r="D7">
            <v>274</v>
          </cell>
          <cell r="G7">
            <v>1356184</v>
          </cell>
        </row>
        <row r="9">
          <cell r="C9">
            <v>5749061</v>
          </cell>
          <cell r="D9">
            <v>281</v>
          </cell>
          <cell r="G9">
            <v>962240</v>
          </cell>
        </row>
        <row r="10">
          <cell r="C10">
            <v>102921</v>
          </cell>
          <cell r="D10">
            <v>4</v>
          </cell>
          <cell r="G10">
            <v>23110</v>
          </cell>
        </row>
        <row r="15">
          <cell r="C15">
            <v>18802376</v>
          </cell>
          <cell r="D15">
            <v>567983</v>
          </cell>
          <cell r="G15">
            <v>490677030</v>
          </cell>
        </row>
        <row r="22">
          <cell r="C22">
            <v>329907899</v>
          </cell>
          <cell r="G22">
            <v>444810484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tal"/>
      <sheetName val="summary"/>
      <sheetName val="ינואר"/>
      <sheetName val="פברואר"/>
      <sheetName val="מרץ"/>
      <sheetName val="אפריל"/>
      <sheetName val="מאי"/>
      <sheetName val="יוני"/>
      <sheetName val="יולי"/>
      <sheetName val="אוגוסט"/>
      <sheetName val="ספטמבר"/>
      <sheetName val="אוקטובר"/>
      <sheetName val="נובמבר"/>
      <sheetName val="דצמבר"/>
      <sheetName val="רבעוני"/>
    </sheetNames>
    <sheetDataSet>
      <sheetData sheetId="2">
        <row r="3">
          <cell r="C3">
            <v>322279478</v>
          </cell>
          <cell r="D3">
            <v>21590</v>
          </cell>
          <cell r="G3">
            <v>688015220</v>
          </cell>
        </row>
        <row r="4">
          <cell r="C4">
            <v>13078258</v>
          </cell>
          <cell r="D4">
            <v>647</v>
          </cell>
          <cell r="G4">
            <v>33849264</v>
          </cell>
        </row>
        <row r="5">
          <cell r="C5">
            <v>6117585</v>
          </cell>
          <cell r="D5">
            <v>2239</v>
          </cell>
          <cell r="G5">
            <v>10293461</v>
          </cell>
        </row>
        <row r="6">
          <cell r="C6">
            <v>21570583</v>
          </cell>
          <cell r="D6">
            <v>233</v>
          </cell>
          <cell r="G6">
            <v>0</v>
          </cell>
        </row>
        <row r="7">
          <cell r="C7">
            <v>6661534</v>
          </cell>
          <cell r="D7">
            <v>251</v>
          </cell>
          <cell r="G7">
            <v>2394376</v>
          </cell>
        </row>
        <row r="8">
          <cell r="C8">
            <v>40191542</v>
          </cell>
          <cell r="G8">
            <v>26976663</v>
          </cell>
        </row>
        <row r="9">
          <cell r="C9">
            <v>8549486</v>
          </cell>
          <cell r="D9">
            <v>444</v>
          </cell>
          <cell r="G9">
            <v>1392888</v>
          </cell>
        </row>
        <row r="10">
          <cell r="C10">
            <v>312659</v>
          </cell>
          <cell r="D10">
            <v>13</v>
          </cell>
          <cell r="G10">
            <v>79093</v>
          </cell>
        </row>
        <row r="12">
          <cell r="C12">
            <v>194552593</v>
          </cell>
          <cell r="G12">
            <v>200770977</v>
          </cell>
        </row>
        <row r="13">
          <cell r="C13">
            <v>65858617</v>
          </cell>
          <cell r="G13">
            <v>34577741</v>
          </cell>
        </row>
        <row r="14">
          <cell r="C14">
            <v>11221942</v>
          </cell>
          <cell r="G14">
            <v>42369916</v>
          </cell>
        </row>
        <row r="15">
          <cell r="C15">
            <v>15091135</v>
          </cell>
          <cell r="D15">
            <v>450575</v>
          </cell>
          <cell r="G15">
            <v>398331744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כמויות"/>
      <sheetName val="ערכים"/>
      <sheetName val="גרפים עברית"/>
    </sheetNames>
    <sheetDataSet>
      <sheetData sheetId="0">
        <row r="6">
          <cell r="A6" t="str">
            <v>ינואר</v>
          </cell>
          <cell r="J6">
            <v>31140</v>
          </cell>
          <cell r="K6">
            <v>16480</v>
          </cell>
          <cell r="M6">
            <v>3405</v>
          </cell>
          <cell r="N6">
            <v>4635</v>
          </cell>
          <cell r="P6">
            <v>27645</v>
          </cell>
          <cell r="Q6">
            <v>20205</v>
          </cell>
          <cell r="S6">
            <v>9748</v>
          </cell>
          <cell r="T6">
            <v>10005</v>
          </cell>
          <cell r="V6">
            <v>15080</v>
          </cell>
          <cell r="W6">
            <v>19495</v>
          </cell>
          <cell r="Y6">
            <v>59175</v>
          </cell>
          <cell r="Z6">
            <v>45705</v>
          </cell>
          <cell r="AB6">
            <v>28943.55</v>
          </cell>
          <cell r="AC6">
            <v>22528.75</v>
          </cell>
          <cell r="AE6">
            <v>16850</v>
          </cell>
          <cell r="AF6">
            <v>21590</v>
          </cell>
          <cell r="AH6">
            <v>507</v>
          </cell>
          <cell r="AI6">
            <v>647</v>
          </cell>
        </row>
        <row r="7">
          <cell r="A7" t="str">
            <v>פברואר</v>
          </cell>
          <cell r="J7">
            <v>30830</v>
          </cell>
          <cell r="K7">
            <v>18090</v>
          </cell>
          <cell r="M7">
            <v>7620</v>
          </cell>
          <cell r="N7">
            <v>4915</v>
          </cell>
          <cell r="P7">
            <v>25630</v>
          </cell>
          <cell r="Q7">
            <v>26380</v>
          </cell>
          <cell r="S7">
            <v>4995</v>
          </cell>
          <cell r="T7">
            <v>4630</v>
          </cell>
          <cell r="V7">
            <v>18870</v>
          </cell>
          <cell r="W7">
            <v>11209</v>
          </cell>
          <cell r="Y7">
            <v>57440</v>
          </cell>
          <cell r="Z7">
            <v>62543</v>
          </cell>
          <cell r="AB7">
            <v>25486</v>
          </cell>
          <cell r="AC7">
            <v>21783.8</v>
          </cell>
          <cell r="AE7">
            <v>21550</v>
          </cell>
          <cell r="AF7">
            <v>22525</v>
          </cell>
          <cell r="AH7">
            <v>934</v>
          </cell>
          <cell r="AI7">
            <v>728</v>
          </cell>
        </row>
        <row r="8">
          <cell r="A8" t="str">
            <v>מרץ</v>
          </cell>
          <cell r="J8">
            <v>31610</v>
          </cell>
          <cell r="K8">
            <v>21900</v>
          </cell>
          <cell r="M8">
            <v>7745</v>
          </cell>
          <cell r="N8">
            <v>13725</v>
          </cell>
          <cell r="P8">
            <v>34105</v>
          </cell>
          <cell r="Q8">
            <v>39650</v>
          </cell>
          <cell r="S8">
            <v>2215</v>
          </cell>
          <cell r="T8">
            <v>4590</v>
          </cell>
          <cell r="V8">
            <v>12406</v>
          </cell>
          <cell r="W8">
            <v>21470</v>
          </cell>
          <cell r="Y8">
            <v>47222</v>
          </cell>
          <cell r="Z8">
            <v>77335</v>
          </cell>
          <cell r="AB8">
            <v>28827.75</v>
          </cell>
          <cell r="AC8">
            <v>25513.95</v>
          </cell>
          <cell r="AE8">
            <v>16578</v>
          </cell>
          <cell r="AF8">
            <v>22174</v>
          </cell>
          <cell r="AH8">
            <v>332</v>
          </cell>
          <cell r="AI8">
            <v>737</v>
          </cell>
        </row>
        <row r="9">
          <cell r="A9" t="str">
            <v>אפריל</v>
          </cell>
          <cell r="J9">
            <v>32280</v>
          </cell>
          <cell r="K9">
            <v>22690</v>
          </cell>
          <cell r="M9">
            <v>13725</v>
          </cell>
          <cell r="N9">
            <v>6983</v>
          </cell>
          <cell r="P9">
            <v>35495</v>
          </cell>
          <cell r="Q9">
            <v>27195</v>
          </cell>
          <cell r="S9">
            <v>3845</v>
          </cell>
          <cell r="T9">
            <v>2620</v>
          </cell>
          <cell r="V9">
            <v>18735</v>
          </cell>
          <cell r="W9">
            <v>10625</v>
          </cell>
          <cell r="Y9">
            <v>57976</v>
          </cell>
          <cell r="Z9">
            <v>60115</v>
          </cell>
          <cell r="AB9">
            <v>28380.85</v>
          </cell>
          <cell r="AC9">
            <v>27927.7</v>
          </cell>
          <cell r="AE9">
            <v>15372</v>
          </cell>
          <cell r="AF9">
            <v>15545</v>
          </cell>
          <cell r="AH9">
            <v>642</v>
          </cell>
          <cell r="AI9">
            <v>513</v>
          </cell>
        </row>
        <row r="10">
          <cell r="A10" t="str">
            <v>מאי</v>
          </cell>
          <cell r="J10">
            <v>25153</v>
          </cell>
          <cell r="K10">
            <v>22566</v>
          </cell>
          <cell r="M10">
            <v>6468</v>
          </cell>
          <cell r="N10">
            <v>5920</v>
          </cell>
          <cell r="P10">
            <v>27843</v>
          </cell>
          <cell r="Q10">
            <v>26919</v>
          </cell>
          <cell r="S10">
            <v>1758</v>
          </cell>
          <cell r="T10">
            <v>1597</v>
          </cell>
          <cell r="V10">
            <v>13329</v>
          </cell>
          <cell r="W10">
            <v>21918</v>
          </cell>
          <cell r="Y10">
            <v>62380</v>
          </cell>
          <cell r="Z10">
            <v>66245</v>
          </cell>
          <cell r="AB10">
            <v>27351.5</v>
          </cell>
          <cell r="AC10">
            <v>25909.95</v>
          </cell>
          <cell r="AE10">
            <v>18180</v>
          </cell>
          <cell r="AF10">
            <v>21258</v>
          </cell>
          <cell r="AH10">
            <v>375</v>
          </cell>
          <cell r="AI10">
            <v>647</v>
          </cell>
        </row>
        <row r="11">
          <cell r="A11" t="str">
            <v>יוני</v>
          </cell>
          <cell r="J11">
            <v>31815</v>
          </cell>
          <cell r="K11">
            <v>26165</v>
          </cell>
          <cell r="M11">
            <v>10070</v>
          </cell>
          <cell r="N11">
            <v>8940</v>
          </cell>
          <cell r="P11">
            <v>29085</v>
          </cell>
          <cell r="Q11">
            <v>19285</v>
          </cell>
          <cell r="S11">
            <v>3235</v>
          </cell>
          <cell r="T11">
            <v>980</v>
          </cell>
          <cell r="V11">
            <v>8685</v>
          </cell>
          <cell r="W11">
            <v>14035</v>
          </cell>
          <cell r="Y11">
            <v>52980</v>
          </cell>
          <cell r="Z11">
            <v>79735</v>
          </cell>
          <cell r="AB11">
            <v>26630.6</v>
          </cell>
          <cell r="AE11">
            <v>19684</v>
          </cell>
          <cell r="AH11">
            <v>541</v>
          </cell>
        </row>
        <row r="12">
          <cell r="A12" t="str">
            <v>יולי</v>
          </cell>
          <cell r="J12">
            <v>32860</v>
          </cell>
          <cell r="M12">
            <v>7960</v>
          </cell>
          <cell r="P12">
            <v>20545</v>
          </cell>
          <cell r="S12">
            <v>2150</v>
          </cell>
          <cell r="V12">
            <v>18315</v>
          </cell>
          <cell r="Y12">
            <v>71724</v>
          </cell>
          <cell r="AB12">
            <v>28033.65</v>
          </cell>
          <cell r="AE12">
            <v>25644</v>
          </cell>
          <cell r="AH12">
            <v>1098</v>
          </cell>
        </row>
        <row r="13">
          <cell r="A13" t="str">
            <v>אוגוסט</v>
          </cell>
          <cell r="J13">
            <v>35250</v>
          </cell>
          <cell r="M13">
            <v>8740</v>
          </cell>
          <cell r="P13">
            <v>27415</v>
          </cell>
          <cell r="S13">
            <v>3960</v>
          </cell>
          <cell r="V13">
            <v>18015</v>
          </cell>
          <cell r="Y13">
            <v>56645</v>
          </cell>
          <cell r="AB13">
            <v>28022.5</v>
          </cell>
          <cell r="AE13">
            <v>12837</v>
          </cell>
          <cell r="AH13">
            <v>583</v>
          </cell>
        </row>
        <row r="14">
          <cell r="A14" t="str">
            <v>ספטמבר</v>
          </cell>
          <cell r="J14">
            <v>22355</v>
          </cell>
          <cell r="M14">
            <v>4170</v>
          </cell>
          <cell r="P14">
            <v>16195</v>
          </cell>
          <cell r="S14">
            <v>4575</v>
          </cell>
          <cell r="V14">
            <v>11800</v>
          </cell>
          <cell r="Y14">
            <v>45755</v>
          </cell>
          <cell r="AB14">
            <v>24562.45</v>
          </cell>
          <cell r="AE14">
            <v>10386</v>
          </cell>
          <cell r="AH14">
            <v>272</v>
          </cell>
        </row>
        <row r="15">
          <cell r="A15" t="str">
            <v>אוקטובר</v>
          </cell>
          <cell r="J15">
            <v>28189</v>
          </cell>
          <cell r="M15">
            <v>8950</v>
          </cell>
          <cell r="P15">
            <v>30640</v>
          </cell>
          <cell r="S15">
            <v>14580</v>
          </cell>
          <cell r="V15">
            <v>12870</v>
          </cell>
          <cell r="Y15">
            <v>44980</v>
          </cell>
          <cell r="AB15">
            <v>28089.6</v>
          </cell>
          <cell r="AE15">
            <v>18196</v>
          </cell>
          <cell r="AH15">
            <v>383</v>
          </cell>
        </row>
        <row r="16">
          <cell r="A16" t="str">
            <v>נובמבר</v>
          </cell>
          <cell r="J16">
            <v>19292</v>
          </cell>
          <cell r="M16">
            <v>7772</v>
          </cell>
          <cell r="P16">
            <v>18405</v>
          </cell>
          <cell r="S16">
            <v>15280</v>
          </cell>
          <cell r="V16">
            <v>6560</v>
          </cell>
          <cell r="Y16">
            <v>49535</v>
          </cell>
          <cell r="AB16">
            <v>23291.25</v>
          </cell>
          <cell r="AE16">
            <v>15432</v>
          </cell>
          <cell r="AH16">
            <v>823</v>
          </cell>
        </row>
        <row r="17">
          <cell r="A17" t="str">
            <v>דצמבר</v>
          </cell>
          <cell r="J17">
            <v>18200</v>
          </cell>
          <cell r="M17">
            <v>6010</v>
          </cell>
          <cell r="P17">
            <v>21336</v>
          </cell>
          <cell r="S17">
            <v>21256</v>
          </cell>
          <cell r="V17">
            <v>21985</v>
          </cell>
          <cell r="Y17">
            <v>64236</v>
          </cell>
          <cell r="AB17">
            <v>28399.15</v>
          </cell>
          <cell r="AE17">
            <v>13018</v>
          </cell>
          <cell r="AH17">
            <v>829</v>
          </cell>
        </row>
      </sheetData>
      <sheetData sheetId="1">
        <row r="6">
          <cell r="J6">
            <v>13780</v>
          </cell>
          <cell r="K6">
            <v>6051</v>
          </cell>
          <cell r="M6">
            <v>1258</v>
          </cell>
          <cell r="N6">
            <v>1498</v>
          </cell>
          <cell r="P6">
            <v>7202</v>
          </cell>
          <cell r="Q6">
            <v>5678</v>
          </cell>
          <cell r="S6">
            <v>2152</v>
          </cell>
          <cell r="T6">
            <v>2445</v>
          </cell>
          <cell r="V6">
            <v>1205</v>
          </cell>
          <cell r="W6">
            <v>1383</v>
          </cell>
          <cell r="Y6">
            <v>18295</v>
          </cell>
          <cell r="Z6">
            <v>15422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כמויות"/>
      <sheetName val="ערכים"/>
      <sheetName val="גרפים עברית"/>
    </sheetNames>
    <sheetDataSet>
      <sheetData sheetId="0">
        <row r="17">
          <cell r="N17">
            <v>24255</v>
          </cell>
          <cell r="T17">
            <v>4747</v>
          </cell>
          <cell r="Z17">
            <v>19807</v>
          </cell>
          <cell r="AF17">
            <v>12275</v>
          </cell>
          <cell r="AL17">
            <v>18065</v>
          </cell>
          <cell r="AX17">
            <v>61252</v>
          </cell>
        </row>
      </sheetData>
      <sheetData sheetId="1">
        <row r="17">
          <cell r="N17">
            <v>11167</v>
          </cell>
          <cell r="T17">
            <v>1605</v>
          </cell>
          <cell r="Z17">
            <v>4885</v>
          </cell>
          <cell r="AF17">
            <v>2490</v>
          </cell>
          <cell r="AL17">
            <v>1390</v>
          </cell>
          <cell r="AX17">
            <v>21390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tal"/>
      <sheetName val="summary"/>
      <sheetName val="ינואר"/>
      <sheetName val="פברואר"/>
      <sheetName val="מרץ"/>
      <sheetName val="אפריל"/>
      <sheetName val="מאי"/>
      <sheetName val="יוני"/>
      <sheetName val="יולי"/>
      <sheetName val="אוגוסט"/>
      <sheetName val="ספטמבר"/>
      <sheetName val="אוקטובר"/>
      <sheetName val="נובמבר"/>
      <sheetName val="דצמבר"/>
      <sheetName val="רבעוני"/>
    </sheetNames>
    <sheetDataSet>
      <sheetData sheetId="2">
        <row r="12">
          <cell r="C12">
            <v>313189338</v>
          </cell>
          <cell r="G12">
            <v>137728130</v>
          </cell>
        </row>
        <row r="13">
          <cell r="C13">
            <v>87988789</v>
          </cell>
          <cell r="G13">
            <v>50472433</v>
          </cell>
        </row>
        <row r="14">
          <cell r="C14">
            <v>8832692</v>
          </cell>
          <cell r="G14">
            <v>36794186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6:N92"/>
  <sheetViews>
    <sheetView rightToLeft="1" zoomScalePageLayoutView="0" workbookViewId="0" topLeftCell="A1">
      <selection activeCell="T33" sqref="T33"/>
    </sheetView>
  </sheetViews>
  <sheetFormatPr defaultColWidth="9.140625" defaultRowHeight="15"/>
  <cols>
    <col min="1" max="1" width="3.00390625" style="4" customWidth="1"/>
    <col min="2" max="2" width="13.28125" style="5" customWidth="1"/>
    <col min="3" max="3" width="10.00390625" style="4" customWidth="1"/>
    <col min="4" max="5" width="10.140625" style="100" customWidth="1"/>
    <col min="6" max="6" width="10.00390625" style="4" customWidth="1"/>
    <col min="7" max="7" width="8.8515625" style="100" customWidth="1"/>
    <col min="8" max="8" width="9.421875" style="100" customWidth="1"/>
    <col min="9" max="9" width="10.57421875" style="100" bestFit="1" customWidth="1"/>
    <col min="10" max="10" width="9.00390625" style="100" customWidth="1"/>
    <col min="11" max="11" width="8.57421875" style="100" customWidth="1"/>
    <col min="12" max="12" width="7.140625" style="100" customWidth="1"/>
    <col min="13" max="13" width="6.57421875" style="100" customWidth="1"/>
    <col min="14" max="14" width="8.421875" style="100" customWidth="1"/>
    <col min="15" max="17" width="9.00390625" style="4" customWidth="1"/>
    <col min="18" max="18" width="10.140625" style="4" bestFit="1" customWidth="1"/>
    <col min="19" max="19" width="11.140625" style="4" bestFit="1" customWidth="1"/>
    <col min="20" max="20" width="11.00390625" style="4" bestFit="1" customWidth="1"/>
    <col min="21" max="16384" width="9.00390625" style="4" customWidth="1"/>
  </cols>
  <sheetData>
    <row r="16" spans="1:14" ht="6.75" customHeight="1">
      <c r="A16" s="1"/>
      <c r="B16" s="2"/>
      <c r="C16" s="1"/>
      <c r="D16" s="3"/>
      <c r="E16" s="3"/>
      <c r="F16" s="1"/>
      <c r="G16" s="3"/>
      <c r="H16" s="3"/>
      <c r="I16" s="3"/>
      <c r="J16" s="3"/>
      <c r="K16" s="3"/>
      <c r="L16" s="3"/>
      <c r="M16" s="3"/>
      <c r="N16" s="3"/>
    </row>
    <row r="17" spans="1:14" ht="24" customHeight="1">
      <c r="A17" s="1"/>
      <c r="B17" s="2"/>
      <c r="C17" s="1"/>
      <c r="D17" s="3"/>
      <c r="E17" s="3"/>
      <c r="F17" s="1"/>
      <c r="G17" s="3"/>
      <c r="H17" s="3"/>
      <c r="I17" s="3"/>
      <c r="J17" s="3"/>
      <c r="K17" s="3"/>
      <c r="L17" s="3"/>
      <c r="M17" s="3"/>
      <c r="N17" s="3"/>
    </row>
    <row r="18" spans="1:14" ht="16.5" customHeight="1">
      <c r="A18" s="1"/>
      <c r="B18" s="2"/>
      <c r="C18" s="1"/>
      <c r="D18" s="3"/>
      <c r="E18" s="3"/>
      <c r="F18" s="1"/>
      <c r="G18" s="3"/>
      <c r="H18" s="3"/>
      <c r="I18" s="3"/>
      <c r="J18" s="3"/>
      <c r="K18" s="3"/>
      <c r="L18" s="3"/>
      <c r="M18" s="3"/>
      <c r="N18" s="3"/>
    </row>
    <row r="19" spans="1:14" ht="14.25" hidden="1">
      <c r="A19" s="1"/>
      <c r="B19" s="2"/>
      <c r="C19" s="1"/>
      <c r="D19" s="3"/>
      <c r="E19" s="3"/>
      <c r="F19" s="1"/>
      <c r="G19" s="3"/>
      <c r="H19" s="3"/>
      <c r="I19" s="3"/>
      <c r="J19" s="3"/>
      <c r="K19" s="3"/>
      <c r="L19" s="3"/>
      <c r="M19" s="3"/>
      <c r="N19" s="3"/>
    </row>
    <row r="20" spans="1:14" ht="16.5" thickBot="1">
      <c r="A20" s="266" t="s">
        <v>0</v>
      </c>
      <c r="B20" s="266"/>
      <c r="C20" s="266"/>
      <c r="D20" s="266"/>
      <c r="E20" s="266"/>
      <c r="F20" s="266"/>
      <c r="G20" s="266"/>
      <c r="H20" s="266"/>
      <c r="I20" s="266"/>
      <c r="J20" s="266"/>
      <c r="K20" s="266"/>
      <c r="L20" s="3"/>
      <c r="M20" s="3"/>
      <c r="N20" s="3"/>
    </row>
    <row r="21" spans="1:14" ht="20.25" customHeight="1" hidden="1">
      <c r="A21" s="267" t="s">
        <v>1</v>
      </c>
      <c r="B21" s="268"/>
      <c r="C21" s="268"/>
      <c r="D21" s="268"/>
      <c r="E21" s="268"/>
      <c r="F21" s="268"/>
      <c r="G21" s="268"/>
      <c r="H21" s="268"/>
      <c r="I21" s="268"/>
      <c r="J21" s="268"/>
      <c r="K21" s="268"/>
      <c r="L21" s="268"/>
      <c r="M21" s="268"/>
      <c r="N21" s="269"/>
    </row>
    <row r="22" spans="1:14" s="5" customFormat="1" ht="19.5" customHeight="1" hidden="1">
      <c r="A22" s="270" t="s">
        <v>2</v>
      </c>
      <c r="B22" s="273" t="s">
        <v>3</v>
      </c>
      <c r="C22" s="275" t="s">
        <v>4</v>
      </c>
      <c r="D22" s="276"/>
      <c r="E22" s="277"/>
      <c r="F22" s="275" t="s">
        <v>5</v>
      </c>
      <c r="G22" s="276"/>
      <c r="H22" s="277"/>
      <c r="I22" s="278" t="s">
        <v>6</v>
      </c>
      <c r="J22" s="279"/>
      <c r="K22" s="280"/>
      <c r="L22" s="281"/>
      <c r="M22" s="282"/>
      <c r="N22" s="283"/>
    </row>
    <row r="23" spans="1:14" s="12" customFormat="1" ht="21" customHeight="1" hidden="1">
      <c r="A23" s="271"/>
      <c r="B23" s="274"/>
      <c r="C23" s="6" t="s">
        <v>7</v>
      </c>
      <c r="D23" s="7" t="s">
        <v>8</v>
      </c>
      <c r="E23" s="8" t="s">
        <v>9</v>
      </c>
      <c r="F23" s="6" t="s">
        <v>7</v>
      </c>
      <c r="G23" s="7" t="s">
        <v>8</v>
      </c>
      <c r="H23" s="8" t="s">
        <v>9</v>
      </c>
      <c r="I23" s="9" t="s">
        <v>7</v>
      </c>
      <c r="J23" s="7" t="s">
        <v>8</v>
      </c>
      <c r="K23" s="8" t="s">
        <v>9</v>
      </c>
      <c r="L23" s="10"/>
      <c r="M23" s="10"/>
      <c r="N23" s="11"/>
    </row>
    <row r="24" spans="1:14" s="5" customFormat="1" ht="18.75" customHeight="1" hidden="1">
      <c r="A24" s="271"/>
      <c r="B24" s="13" t="s">
        <v>10</v>
      </c>
      <c r="C24" s="14">
        <v>8693</v>
      </c>
      <c r="D24" s="15">
        <v>107.93186</v>
      </c>
      <c r="E24" s="13">
        <v>387.465713</v>
      </c>
      <c r="F24" s="14">
        <v>15925</v>
      </c>
      <c r="G24" s="15">
        <v>177.838915</v>
      </c>
      <c r="H24" s="13">
        <v>681.213804</v>
      </c>
      <c r="I24" s="16">
        <v>83.19337397906361</v>
      </c>
      <c r="J24" s="17">
        <v>64.7696194617604</v>
      </c>
      <c r="K24" s="18">
        <v>75.81266706816972</v>
      </c>
      <c r="L24" s="19"/>
      <c r="M24" s="19"/>
      <c r="N24" s="20"/>
    </row>
    <row r="25" spans="1:14" s="5" customFormat="1" ht="18.75" customHeight="1" hidden="1">
      <c r="A25" s="271"/>
      <c r="B25" s="13" t="s">
        <v>11</v>
      </c>
      <c r="C25" s="14">
        <v>664</v>
      </c>
      <c r="D25" s="15">
        <v>8.990635</v>
      </c>
      <c r="E25" s="13">
        <v>30.702583</v>
      </c>
      <c r="F25" s="14">
        <v>875</v>
      </c>
      <c r="G25" s="15">
        <v>12.535051</v>
      </c>
      <c r="H25" s="13">
        <v>40.952628</v>
      </c>
      <c r="I25" s="16">
        <v>31.77710843373494</v>
      </c>
      <c r="J25" s="17">
        <v>39.42342226105276</v>
      </c>
      <c r="K25" s="18">
        <v>33.38495982569283</v>
      </c>
      <c r="L25" s="19"/>
      <c r="M25" s="19"/>
      <c r="N25" s="20"/>
    </row>
    <row r="26" spans="1:14" s="5" customFormat="1" ht="18.75" customHeight="1" hidden="1">
      <c r="A26" s="271"/>
      <c r="B26" s="13" t="s">
        <v>12</v>
      </c>
      <c r="C26" s="14">
        <v>611</v>
      </c>
      <c r="D26" s="15">
        <v>1.131401</v>
      </c>
      <c r="E26" s="13">
        <v>2.784013</v>
      </c>
      <c r="F26" s="14">
        <v>847</v>
      </c>
      <c r="G26" s="15">
        <v>1.575919</v>
      </c>
      <c r="H26" s="13">
        <v>4.027776</v>
      </c>
      <c r="I26" s="21">
        <v>38.62520458265139</v>
      </c>
      <c r="J26" s="22">
        <v>39.289164496054</v>
      </c>
      <c r="K26" s="23">
        <v>44.675186502361896</v>
      </c>
      <c r="L26" s="19"/>
      <c r="M26" s="19"/>
      <c r="N26" s="20"/>
    </row>
    <row r="27" spans="1:14" s="5" customFormat="1" ht="18.75" customHeight="1" hidden="1">
      <c r="A27" s="271"/>
      <c r="B27" s="13" t="s">
        <v>13</v>
      </c>
      <c r="C27" s="14">
        <v>377</v>
      </c>
      <c r="D27" s="15">
        <v>12.668878</v>
      </c>
      <c r="E27" s="13">
        <v>3.401739</v>
      </c>
      <c r="F27" s="14">
        <v>424</v>
      </c>
      <c r="G27" s="15">
        <v>13.365501</v>
      </c>
      <c r="H27" s="13">
        <v>0.69443</v>
      </c>
      <c r="I27" s="21">
        <v>12.46684350132626</v>
      </c>
      <c r="J27" s="22">
        <v>5.498695306719354</v>
      </c>
      <c r="K27" s="23">
        <v>-79.58602938085491</v>
      </c>
      <c r="L27" s="19"/>
      <c r="M27" s="19"/>
      <c r="N27" s="20"/>
    </row>
    <row r="28" spans="1:14" s="5" customFormat="1" ht="18.75" customHeight="1" hidden="1">
      <c r="A28" s="271"/>
      <c r="B28" s="13" t="s">
        <v>14</v>
      </c>
      <c r="C28" s="14"/>
      <c r="D28" s="15">
        <v>25.684557</v>
      </c>
      <c r="E28" s="13">
        <v>20.245144</v>
      </c>
      <c r="F28" s="14"/>
      <c r="G28" s="15">
        <v>24.492778</v>
      </c>
      <c r="H28" s="13">
        <v>20.361631</v>
      </c>
      <c r="I28" s="21"/>
      <c r="J28" s="22">
        <v>-4.640060562461716</v>
      </c>
      <c r="K28" s="23">
        <v>0.5753824225700709</v>
      </c>
      <c r="L28" s="19"/>
      <c r="M28" s="19"/>
      <c r="N28" s="20"/>
    </row>
    <row r="29" spans="1:14" s="33" customFormat="1" ht="18.75" customHeight="1" hidden="1">
      <c r="A29" s="271"/>
      <c r="B29" s="24" t="s">
        <v>15</v>
      </c>
      <c r="C29" s="25"/>
      <c r="D29" s="26">
        <v>156.407331</v>
      </c>
      <c r="E29" s="27">
        <v>444.599192</v>
      </c>
      <c r="F29" s="25"/>
      <c r="G29" s="26">
        <v>229.80816399999998</v>
      </c>
      <c r="H29" s="27">
        <v>747.250269</v>
      </c>
      <c r="I29" s="28"/>
      <c r="J29" s="29">
        <v>46.9292791653097</v>
      </c>
      <c r="K29" s="30">
        <v>68.07279060462169</v>
      </c>
      <c r="L29" s="31"/>
      <c r="M29" s="31"/>
      <c r="N29" s="32"/>
    </row>
    <row r="30" spans="1:14" ht="18.75" customHeight="1" thickBot="1">
      <c r="A30" s="271"/>
      <c r="B30" s="284" t="s">
        <v>16</v>
      </c>
      <c r="C30" s="285"/>
      <c r="D30" s="285"/>
      <c r="E30" s="285"/>
      <c r="F30" s="285"/>
      <c r="G30" s="285"/>
      <c r="H30" s="285"/>
      <c r="I30" s="285"/>
      <c r="J30" s="285"/>
      <c r="K30" s="285"/>
      <c r="L30" s="285"/>
      <c r="M30" s="285"/>
      <c r="N30" s="286"/>
    </row>
    <row r="31" spans="1:14" ht="18.75" customHeight="1" thickBot="1">
      <c r="A31" s="271"/>
      <c r="B31" s="273" t="s">
        <v>3</v>
      </c>
      <c r="C31" s="290" t="s">
        <v>17</v>
      </c>
      <c r="D31" s="291"/>
      <c r="E31" s="292"/>
      <c r="F31" s="290" t="s">
        <v>18</v>
      </c>
      <c r="G31" s="291"/>
      <c r="H31" s="292"/>
      <c r="I31" s="278" t="s">
        <v>6</v>
      </c>
      <c r="J31" s="279"/>
      <c r="K31" s="280"/>
      <c r="L31" s="293" t="s">
        <v>19</v>
      </c>
      <c r="M31" s="294"/>
      <c r="N31" s="295"/>
    </row>
    <row r="32" spans="1:14" ht="24" customHeight="1">
      <c r="A32" s="271"/>
      <c r="B32" s="274"/>
      <c r="C32" s="6" t="s">
        <v>7</v>
      </c>
      <c r="D32" s="7" t="s">
        <v>8</v>
      </c>
      <c r="E32" s="8" t="s">
        <v>9</v>
      </c>
      <c r="F32" s="6" t="s">
        <v>7</v>
      </c>
      <c r="G32" s="7" t="s">
        <v>8</v>
      </c>
      <c r="H32" s="8" t="s">
        <v>9</v>
      </c>
      <c r="I32" s="9" t="s">
        <v>7</v>
      </c>
      <c r="J32" s="7" t="s">
        <v>8</v>
      </c>
      <c r="K32" s="8" t="s">
        <v>9</v>
      </c>
      <c r="L32" s="9" t="s">
        <v>7</v>
      </c>
      <c r="M32" s="7" t="s">
        <v>8</v>
      </c>
      <c r="N32" s="34" t="s">
        <v>9</v>
      </c>
    </row>
    <row r="33" spans="1:14" ht="18.75" customHeight="1">
      <c r="A33" s="271"/>
      <c r="B33" s="35" t="s">
        <v>10</v>
      </c>
      <c r="C33" s="14">
        <f>+'[1]ינואר'!$D$3</f>
        <v>19187</v>
      </c>
      <c r="D33" s="15">
        <f>+'[1]ינואר'!$C$3/1000000</f>
        <v>281.899771</v>
      </c>
      <c r="E33" s="13">
        <f>+'[1]ינואר'!$G$3/1000000</f>
        <v>644.813616</v>
      </c>
      <c r="F33" s="14">
        <f>+'[2]ינואר'!$D$3</f>
        <v>21590</v>
      </c>
      <c r="G33" s="15">
        <f>+'[2]ינואר'!$C$3/1000000</f>
        <v>322.279478</v>
      </c>
      <c r="H33" s="13">
        <f>+'[2]ינואר'!$G$3/1000000</f>
        <v>688.01522</v>
      </c>
      <c r="I33" s="17">
        <f aca="true" t="shared" si="0" ref="I33:K38">+(F33-C33)/C33*100</f>
        <v>12.524104862667432</v>
      </c>
      <c r="J33" s="17">
        <f t="shared" si="0"/>
        <v>14.32413614837594</v>
      </c>
      <c r="K33" s="18">
        <f t="shared" si="0"/>
        <v>6.699859141932259</v>
      </c>
      <c r="L33" s="17">
        <f>+(F33-'[1]דצמבר'!$D3)/'[1]דצמבר'!$D3*100</f>
        <v>77.09785907636781</v>
      </c>
      <c r="M33" s="17">
        <f>+(G33*1000000-'[1]דצמבר'!$C3)/'[1]דצמבר'!$C3*100</f>
        <v>78.43652257150367</v>
      </c>
      <c r="N33" s="36">
        <f>+(H33*1000000-'[1]דצמבר'!$G3)/'[1]דצמבר'!$G3*100</f>
        <v>77.87591496583867</v>
      </c>
    </row>
    <row r="34" spans="1:14" ht="19.5" customHeight="1">
      <c r="A34" s="271"/>
      <c r="B34" s="35" t="s">
        <v>11</v>
      </c>
      <c r="C34" s="14">
        <f>+'[1]ינואר'!$D$4</f>
        <v>674</v>
      </c>
      <c r="D34" s="15">
        <f>+'[1]ינואר'!$C$4/1000000</f>
        <v>12.775492</v>
      </c>
      <c r="E34" s="13">
        <f>+'[1]ינואר'!$G$4/1000000</f>
        <v>34.604379</v>
      </c>
      <c r="F34" s="14">
        <f>+'[2]ינואר'!$D$4</f>
        <v>647</v>
      </c>
      <c r="G34" s="15">
        <f>+'[2]ינואר'!$C$4/1000000</f>
        <v>13.078258</v>
      </c>
      <c r="H34" s="13">
        <f>+'[2]ינואר'!$G$4/1000000</f>
        <v>33.849264</v>
      </c>
      <c r="I34" s="17">
        <f t="shared" si="0"/>
        <v>-4.005934718100891</v>
      </c>
      <c r="J34" s="17">
        <f t="shared" si="0"/>
        <v>2.369896987137561</v>
      </c>
      <c r="K34" s="18">
        <f t="shared" si="0"/>
        <v>-2.1821371220099155</v>
      </c>
      <c r="L34" s="17">
        <f>+(F34-'[1]דצמבר'!$D4)/'[1]דצמבר'!$D4*100</f>
        <v>59.75308641975309</v>
      </c>
      <c r="M34" s="17">
        <f>+(G34*1000000-'[1]דצמבר'!$C4)/'[1]דצמבר'!$C4*100</f>
        <v>54.98649553625656</v>
      </c>
      <c r="N34" s="36">
        <f>+(H34*1000000-'[1]דצמבר'!$G4)/'[1]דצמבר'!$G4*100</f>
        <v>53.16456870385704</v>
      </c>
    </row>
    <row r="35" spans="1:14" ht="19.5" customHeight="1">
      <c r="A35" s="271"/>
      <c r="B35" s="35" t="s">
        <v>12</v>
      </c>
      <c r="C35" s="14">
        <f>+'[1]ינואר'!$D$5</f>
        <v>1007</v>
      </c>
      <c r="D35" s="15">
        <f>+'[1]ינואר'!$C$5/1000000</f>
        <v>3.145077</v>
      </c>
      <c r="E35" s="13">
        <f>+'[1]ינואר'!$G$5/1000000</f>
        <v>5.897473</v>
      </c>
      <c r="F35" s="14">
        <f>+'[2]ינואר'!$D$5</f>
        <v>2239</v>
      </c>
      <c r="G35" s="15">
        <f>+'[2]ינואר'!$C$5/1000000</f>
        <v>6.117585</v>
      </c>
      <c r="H35" s="13">
        <f>+'[2]ינואר'!$G$5/1000000</f>
        <v>10.293461</v>
      </c>
      <c r="I35" s="21">
        <f t="shared" si="0"/>
        <v>122.34359483614696</v>
      </c>
      <c r="J35" s="22">
        <f t="shared" si="0"/>
        <v>94.51304371880242</v>
      </c>
      <c r="K35" s="23">
        <f t="shared" si="0"/>
        <v>74.54019713189024</v>
      </c>
      <c r="L35" s="17">
        <f>+(F35-'[1]דצמבר'!$D5)/'[1]דצמבר'!$D5*100</f>
        <v>166.230677764566</v>
      </c>
      <c r="M35" s="17">
        <f>+(G35*1000000-'[1]דצמבר'!$C5)/'[1]דצמבר'!$C5*100</f>
        <v>101.52079794209523</v>
      </c>
      <c r="N35" s="36">
        <f>+(H35*1000000-'[1]דצמבר'!$G5)/'[1]דצמבר'!$G5*100</f>
        <v>124.0082426466652</v>
      </c>
    </row>
    <row r="36" spans="1:14" ht="19.5" customHeight="1">
      <c r="A36" s="271"/>
      <c r="B36" s="35" t="s">
        <v>13</v>
      </c>
      <c r="C36" s="14">
        <f>+'[1]ינואר'!$D$6+'[1]ינואר'!$D$7</f>
        <v>479</v>
      </c>
      <c r="D36" s="15">
        <f>+('[1]ינואר'!$C$6+'[1]ינואר'!$C$7)/1000000</f>
        <v>23.013902</v>
      </c>
      <c r="E36" s="37">
        <f>+('[1]ינואר'!$G$6+'[1]ינואר'!$G$7)/1100000</f>
        <v>1.6114072727272728</v>
      </c>
      <c r="F36" s="14">
        <f>+'[2]ינואר'!$D$6+'[2]ינואר'!$D$7</f>
        <v>484</v>
      </c>
      <c r="G36" s="15">
        <f>+('[2]ינואר'!$C$6+'[2]ינואר'!$C$7)/1000000</f>
        <v>28.232117</v>
      </c>
      <c r="H36" s="37">
        <f>+('[2]ינואר'!$G$6+'[2]ינואר'!$G$7)/1100000</f>
        <v>2.1767054545454547</v>
      </c>
      <c r="I36" s="21">
        <f t="shared" si="0"/>
        <v>1.0438413361169103</v>
      </c>
      <c r="J36" s="22">
        <f t="shared" si="0"/>
        <v>22.67418623751851</v>
      </c>
      <c r="K36" s="23">
        <f t="shared" si="0"/>
        <v>35.081024604129205</v>
      </c>
      <c r="L36" s="17">
        <f>(F36-('[1]דצמבר'!$D$6+'[1]דצמבר'!$D$7))/('[1]דצמבר'!$D$6+'[1]דצמבר'!$D$7)*100</f>
        <v>-63.66366366366366</v>
      </c>
      <c r="M36" s="17">
        <f>(G36*1000000-('[1]דצמבר'!$C$6+'[1]דצמבר'!$C$7))/('[1]דצמבר'!$C$6+'[1]דצמבר'!$C$7)*100</f>
        <v>-68.77387152804181</v>
      </c>
      <c r="N36" s="36">
        <f>(H36*1000000-('[1]דצמבר'!$G$6+'[1]דצמבר'!$G$7))/('[1]דצמבר'!$G$6+'[1]דצמבר'!$G$7)*100</f>
        <v>60.502222010100006</v>
      </c>
    </row>
    <row r="37" spans="1:14" ht="19.5" customHeight="1">
      <c r="A37" s="271"/>
      <c r="B37" s="35" t="s">
        <v>20</v>
      </c>
      <c r="C37" s="14">
        <f>+'[1]ינואר'!$D$9</f>
        <v>411</v>
      </c>
      <c r="D37" s="15">
        <f>'[1]ינואר'!$C$9/1000000</f>
        <v>7.474145</v>
      </c>
      <c r="E37" s="37">
        <f>'[1]ינואר'!$G$9/1000000</f>
        <v>0.073674</v>
      </c>
      <c r="F37" s="14">
        <f>+'[2]ינואר'!$D$9</f>
        <v>444</v>
      </c>
      <c r="G37" s="15">
        <f>'[2]ינואר'!$C$9/1000000</f>
        <v>8.549486</v>
      </c>
      <c r="H37" s="37">
        <f>'[2]ינואר'!$G$9/1000000</f>
        <v>1.392888</v>
      </c>
      <c r="I37" s="21">
        <f t="shared" si="0"/>
        <v>8.02919708029197</v>
      </c>
      <c r="J37" s="22">
        <f t="shared" si="0"/>
        <v>14.387478433988099</v>
      </c>
      <c r="K37" s="23">
        <f t="shared" si="0"/>
        <v>1790.6099845264268</v>
      </c>
      <c r="L37" s="17">
        <f>+(F37-'[1]דצמבר'!$D9)/'[1]דצמבר'!$D9*100</f>
        <v>58.00711743772242</v>
      </c>
      <c r="M37" s="17">
        <f>+(G37*900000-'[1]דצמבר'!$C9)/'[1]דצמבר'!$C9*100</f>
        <v>33.83989837644792</v>
      </c>
      <c r="N37" s="36">
        <f>+(H37*900000-'[1]דצמבר'!$G9)/'[1]דצמבר'!$G9*100</f>
        <v>30.279265048220815</v>
      </c>
    </row>
    <row r="38" spans="1:14" ht="21" customHeight="1">
      <c r="A38" s="271"/>
      <c r="B38" s="35" t="s">
        <v>21</v>
      </c>
      <c r="C38" s="14">
        <f>+'[1]ינואר'!$D$10</f>
        <v>3</v>
      </c>
      <c r="D38" s="38">
        <f>'[1]ינואר'!$C$10/1000000</f>
        <v>0.086587</v>
      </c>
      <c r="E38" s="37">
        <f>'[1]ינואר'!$G$10/1000000</f>
        <v>0.023806</v>
      </c>
      <c r="F38" s="14">
        <f>+'[2]ינואר'!$D$10</f>
        <v>13</v>
      </c>
      <c r="G38" s="38">
        <f>'[2]ינואר'!$C$10/1000000</f>
        <v>0.312659</v>
      </c>
      <c r="H38" s="37">
        <f>'[2]ינואר'!$G$10/1000000</f>
        <v>0.079093</v>
      </c>
      <c r="I38" s="21">
        <f t="shared" si="0"/>
        <v>333.33333333333337</v>
      </c>
      <c r="J38" s="22">
        <f t="shared" si="0"/>
        <v>261.0923117789045</v>
      </c>
      <c r="K38" s="23">
        <f t="shared" si="0"/>
        <v>232.2397714861799</v>
      </c>
      <c r="L38" s="17">
        <f>+(F38-'[1]דצמבר'!$D10)/'[1]דצמבר'!$D10*100</f>
        <v>225</v>
      </c>
      <c r="M38" s="17">
        <f>+(G38*1000000-'[1]דצמבר'!$C10)/'[1]דצמבר'!$C10*100</f>
        <v>203.78542765810673</v>
      </c>
      <c r="N38" s="36">
        <f>+(H38*1000000-'[1]דצמבר'!$G10)/'[1]דצמבר'!$G10*100</f>
        <v>242.24578104716574</v>
      </c>
    </row>
    <row r="39" spans="1:14" ht="18.75" customHeight="1" thickBot="1">
      <c r="A39" s="271"/>
      <c r="B39" s="35" t="s">
        <v>14</v>
      </c>
      <c r="C39" s="14"/>
      <c r="D39" s="15">
        <f>+'[1]ינואר'!$C$8/1000000</f>
        <v>34.571438</v>
      </c>
      <c r="E39" s="13">
        <f>+'[1]ינואר'!$G$8/1000000</f>
        <v>24.660838</v>
      </c>
      <c r="F39" s="14"/>
      <c r="G39" s="15">
        <f>+'[2]ינואר'!$C$8/1000000</f>
        <v>40.191542</v>
      </c>
      <c r="H39" s="13">
        <f>+'[2]ינואר'!$G$8/1000000</f>
        <v>26.976663</v>
      </c>
      <c r="I39" s="21"/>
      <c r="J39" s="22"/>
      <c r="K39" s="23"/>
      <c r="L39" s="17"/>
      <c r="M39" s="17"/>
      <c r="N39" s="36"/>
    </row>
    <row r="40" spans="1:14" ht="18.75" customHeight="1" thickBot="1">
      <c r="A40" s="272"/>
      <c r="B40" s="39" t="s">
        <v>15</v>
      </c>
      <c r="C40" s="40"/>
      <c r="D40" s="41">
        <f>SUM(D33:D39)</f>
        <v>362.96641200000005</v>
      </c>
      <c r="E40" s="42">
        <f>SUM(E33:E39)</f>
        <v>711.6851932727274</v>
      </c>
      <c r="F40" s="40"/>
      <c r="G40" s="41">
        <f>SUM(G33:G39)</f>
        <v>418.761125</v>
      </c>
      <c r="H40" s="42">
        <f>SUM(H33:H39)</f>
        <v>762.7832944545453</v>
      </c>
      <c r="I40" s="43"/>
      <c r="J40" s="44">
        <f>+(G40-D40)/D40*100</f>
        <v>15.371866694927117</v>
      </c>
      <c r="K40" s="45">
        <f>+(H40-E40)/E40*100</f>
        <v>7.179874144471128</v>
      </c>
      <c r="L40" s="43"/>
      <c r="M40" s="44">
        <f>+(G40*1000000-'[1]דצמבר'!$C22)/'[1]דצמבר'!$C22</f>
        <v>0.2693273676360201</v>
      </c>
      <c r="N40" s="46">
        <f>+(H40*1000000-'[1]דצמבר'!$G22)/'[1]דצמבר'!$G22*100</f>
        <v>71.48500808594818</v>
      </c>
    </row>
    <row r="41" spans="1:14" ht="20.25" customHeight="1">
      <c r="A41" s="1"/>
      <c r="B41" s="2"/>
      <c r="C41" s="1"/>
      <c r="D41" s="3"/>
      <c r="E41" s="3"/>
      <c r="F41" s="1"/>
      <c r="G41" s="3"/>
      <c r="H41" s="3"/>
      <c r="I41" s="3"/>
      <c r="J41" s="3"/>
      <c r="K41" s="3"/>
      <c r="L41" s="3"/>
      <c r="M41" s="3"/>
      <c r="N41" s="3"/>
    </row>
    <row r="42" spans="1:14" ht="5.25" customHeight="1">
      <c r="A42" s="1"/>
      <c r="B42" s="2"/>
      <c r="C42" s="1"/>
      <c r="D42" s="3"/>
      <c r="E42" s="3"/>
      <c r="F42" s="1"/>
      <c r="G42" s="3"/>
      <c r="H42" s="3"/>
      <c r="I42" s="3"/>
      <c r="J42" s="3"/>
      <c r="K42" s="3"/>
      <c r="L42" s="3"/>
      <c r="M42" s="3"/>
      <c r="N42" s="3"/>
    </row>
    <row r="43" spans="1:14" ht="21" customHeight="1" hidden="1">
      <c r="A43" s="1"/>
      <c r="B43" s="2"/>
      <c r="C43" s="1"/>
      <c r="D43" s="3"/>
      <c r="E43" s="3"/>
      <c r="F43" s="1"/>
      <c r="G43" s="3"/>
      <c r="H43" s="3"/>
      <c r="I43" s="3"/>
      <c r="J43" s="3"/>
      <c r="K43" s="3"/>
      <c r="L43" s="3"/>
      <c r="M43" s="3"/>
      <c r="N43" s="3"/>
    </row>
    <row r="44" spans="1:14" ht="21" customHeight="1" hidden="1">
      <c r="A44" s="1"/>
      <c r="B44" s="2"/>
      <c r="C44" s="1"/>
      <c r="D44" s="3"/>
      <c r="E44" s="3"/>
      <c r="F44" s="1"/>
      <c r="G44" s="3"/>
      <c r="H44" s="3"/>
      <c r="I44" s="3"/>
      <c r="J44" s="3"/>
      <c r="K44" s="3"/>
      <c r="L44" s="3"/>
      <c r="M44" s="3"/>
      <c r="N44" s="3"/>
    </row>
    <row r="45" spans="1:14" ht="21" customHeight="1" hidden="1">
      <c r="A45" s="1"/>
      <c r="B45" s="2"/>
      <c r="C45" s="1"/>
      <c r="D45" s="3"/>
      <c r="E45" s="3"/>
      <c r="F45" s="1"/>
      <c r="G45" s="3"/>
      <c r="H45" s="3"/>
      <c r="I45" s="3"/>
      <c r="J45" s="3"/>
      <c r="K45" s="3"/>
      <c r="L45" s="3"/>
      <c r="M45" s="3"/>
      <c r="N45" s="3"/>
    </row>
    <row r="46" spans="1:14" ht="21" customHeight="1" hidden="1">
      <c r="A46" s="1"/>
      <c r="B46" s="2"/>
      <c r="C46" s="1"/>
      <c r="D46" s="3"/>
      <c r="E46" s="3"/>
      <c r="F46" s="1"/>
      <c r="G46" s="3"/>
      <c r="H46" s="3"/>
      <c r="I46" s="3"/>
      <c r="J46" s="3"/>
      <c r="K46" s="3"/>
      <c r="L46" s="3"/>
      <c r="M46" s="3"/>
      <c r="N46" s="3"/>
    </row>
    <row r="47" spans="1:14" ht="21" customHeight="1" hidden="1">
      <c r="A47" s="1"/>
      <c r="B47" s="2"/>
      <c r="C47" s="1"/>
      <c r="D47" s="3"/>
      <c r="E47" s="3"/>
      <c r="F47" s="1"/>
      <c r="G47" s="3"/>
      <c r="H47" s="3"/>
      <c r="I47" s="3"/>
      <c r="J47" s="3"/>
      <c r="K47" s="3"/>
      <c r="L47" s="3"/>
      <c r="M47" s="3"/>
      <c r="N47" s="3"/>
    </row>
    <row r="48" spans="1:14" ht="10.5" customHeight="1" hidden="1">
      <c r="A48" s="1"/>
      <c r="B48" s="2"/>
      <c r="C48" s="1"/>
      <c r="D48" s="3"/>
      <c r="E48" s="3"/>
      <c r="F48" s="1"/>
      <c r="G48" s="3"/>
      <c r="H48" s="3"/>
      <c r="I48" s="3"/>
      <c r="J48" s="3"/>
      <c r="K48" s="3"/>
      <c r="L48" s="3"/>
      <c r="M48" s="3"/>
      <c r="N48" s="3"/>
    </row>
    <row r="49" spans="1:14" ht="21" customHeight="1">
      <c r="A49" s="1"/>
      <c r="B49" s="2"/>
      <c r="C49" s="1"/>
      <c r="D49" s="3"/>
      <c r="E49" s="3"/>
      <c r="F49" s="1" t="s">
        <v>22</v>
      </c>
      <c r="G49" s="3"/>
      <c r="H49" s="3"/>
      <c r="I49" s="3"/>
      <c r="J49" s="3"/>
      <c r="K49" s="3"/>
      <c r="L49" s="3"/>
      <c r="M49" s="3"/>
      <c r="N49" s="3"/>
    </row>
    <row r="50" spans="1:14" ht="11.25" customHeight="1">
      <c r="A50" s="1"/>
      <c r="B50" s="2"/>
      <c r="C50" s="1"/>
      <c r="D50" s="3"/>
      <c r="E50" s="3"/>
      <c r="F50" s="1"/>
      <c r="G50" s="3"/>
      <c r="H50" s="3"/>
      <c r="I50" s="3"/>
      <c r="J50" s="3"/>
      <c r="K50" s="3"/>
      <c r="L50" s="3"/>
      <c r="M50" s="3"/>
      <c r="N50" s="3"/>
    </row>
    <row r="51" spans="1:14" ht="23.25" customHeight="1" thickBot="1">
      <c r="A51" s="266" t="s">
        <v>0</v>
      </c>
      <c r="B51" s="266"/>
      <c r="C51" s="266"/>
      <c r="D51" s="266"/>
      <c r="E51" s="266"/>
      <c r="F51" s="266"/>
      <c r="G51" s="266"/>
      <c r="H51" s="266"/>
      <c r="I51" s="266"/>
      <c r="J51" s="266"/>
      <c r="K51" s="266"/>
      <c r="L51" s="3"/>
      <c r="M51" s="3"/>
      <c r="N51" s="3"/>
    </row>
    <row r="52" spans="1:14" ht="22.5" customHeight="1" hidden="1">
      <c r="A52" s="267" t="s">
        <v>1</v>
      </c>
      <c r="B52" s="268"/>
      <c r="C52" s="268"/>
      <c r="D52" s="268"/>
      <c r="E52" s="268"/>
      <c r="F52" s="268"/>
      <c r="G52" s="268"/>
      <c r="H52" s="268"/>
      <c r="I52" s="268"/>
      <c r="J52" s="268"/>
      <c r="K52" s="268"/>
      <c r="L52" s="268"/>
      <c r="M52" s="268"/>
      <c r="N52" s="269"/>
    </row>
    <row r="53" spans="1:14" s="5" customFormat="1" ht="11.25" customHeight="1" hidden="1">
      <c r="A53" s="47"/>
      <c r="B53" s="296" t="s">
        <v>23</v>
      </c>
      <c r="C53" s="275" t="s">
        <v>24</v>
      </c>
      <c r="D53" s="276"/>
      <c r="E53" s="277"/>
      <c r="F53" s="275" t="s">
        <v>25</v>
      </c>
      <c r="G53" s="276"/>
      <c r="H53" s="277"/>
      <c r="I53" s="278" t="s">
        <v>6</v>
      </c>
      <c r="J53" s="279"/>
      <c r="K53" s="280"/>
      <c r="L53" s="281"/>
      <c r="M53" s="282"/>
      <c r="N53" s="283"/>
    </row>
    <row r="54" spans="1:14" s="12" customFormat="1" ht="11.25" customHeight="1" hidden="1">
      <c r="A54" s="48"/>
      <c r="B54" s="297"/>
      <c r="C54" s="49" t="s">
        <v>7</v>
      </c>
      <c r="D54" s="50" t="s">
        <v>8</v>
      </c>
      <c r="E54" s="51" t="s">
        <v>9</v>
      </c>
      <c r="F54" s="49" t="s">
        <v>7</v>
      </c>
      <c r="G54" s="50" t="s">
        <v>8</v>
      </c>
      <c r="H54" s="51" t="s">
        <v>9</v>
      </c>
      <c r="I54" s="52" t="s">
        <v>7</v>
      </c>
      <c r="J54" s="50" t="s">
        <v>8</v>
      </c>
      <c r="K54" s="51" t="s">
        <v>9</v>
      </c>
      <c r="L54" s="53"/>
      <c r="M54" s="53"/>
      <c r="N54" s="54"/>
    </row>
    <row r="55" spans="1:14" s="5" customFormat="1" ht="11.25" customHeight="1" hidden="1">
      <c r="A55" s="287" t="s">
        <v>26</v>
      </c>
      <c r="B55" s="55" t="s">
        <v>27</v>
      </c>
      <c r="C55" s="14">
        <v>209513</v>
      </c>
      <c r="D55" s="56">
        <v>76.968</v>
      </c>
      <c r="E55" s="57"/>
      <c r="F55" s="14">
        <v>219674</v>
      </c>
      <c r="G55" s="56">
        <v>79.14</v>
      </c>
      <c r="H55" s="57"/>
      <c r="I55" s="21">
        <v>4.849818388357763</v>
      </c>
      <c r="J55" s="22">
        <v>2.8219519800436506</v>
      </c>
      <c r="K55" s="23"/>
      <c r="L55" s="58"/>
      <c r="M55" s="58"/>
      <c r="N55" s="59"/>
    </row>
    <row r="56" spans="1:14" s="5" customFormat="1" ht="15.75" hidden="1" thickBot="1">
      <c r="A56" s="288"/>
      <c r="B56" s="55" t="s">
        <v>28</v>
      </c>
      <c r="C56" s="14">
        <v>215483</v>
      </c>
      <c r="D56" s="56">
        <v>53.439</v>
      </c>
      <c r="E56" s="57"/>
      <c r="F56" s="14">
        <v>228772</v>
      </c>
      <c r="G56" s="56">
        <v>55.929</v>
      </c>
      <c r="H56" s="57"/>
      <c r="I56" s="21">
        <v>6.1670758250070765</v>
      </c>
      <c r="J56" s="22">
        <v>4.659518329310059</v>
      </c>
      <c r="K56" s="23"/>
      <c r="L56" s="58"/>
      <c r="M56" s="58"/>
      <c r="N56" s="59"/>
    </row>
    <row r="57" spans="1:14" s="5" customFormat="1" ht="15.75" hidden="1" thickBot="1">
      <c r="A57" s="288"/>
      <c r="B57" s="55" t="s">
        <v>29</v>
      </c>
      <c r="C57" s="14">
        <v>56250</v>
      </c>
      <c r="D57" s="56">
        <v>10.104</v>
      </c>
      <c r="E57" s="57"/>
      <c r="F57" s="14">
        <v>57982</v>
      </c>
      <c r="G57" s="56">
        <v>11.072</v>
      </c>
      <c r="H57" s="57"/>
      <c r="I57" s="21">
        <v>3.079111111111111</v>
      </c>
      <c r="J57" s="22">
        <v>9.580364212193192</v>
      </c>
      <c r="K57" s="23"/>
      <c r="L57" s="58"/>
      <c r="M57" s="58"/>
      <c r="N57" s="59"/>
    </row>
    <row r="58" spans="1:14" s="5" customFormat="1" ht="16.5" customHeight="1" hidden="1">
      <c r="A58" s="288"/>
      <c r="B58" s="55" t="s">
        <v>30</v>
      </c>
      <c r="C58" s="14">
        <v>60457</v>
      </c>
      <c r="D58" s="56">
        <v>17.726</v>
      </c>
      <c r="E58" s="57"/>
      <c r="F58" s="14">
        <v>56641</v>
      </c>
      <c r="G58" s="56">
        <v>16.635</v>
      </c>
      <c r="H58" s="57"/>
      <c r="I58" s="21">
        <v>-6.311924177514597</v>
      </c>
      <c r="J58" s="22">
        <v>-6.154800857497448</v>
      </c>
      <c r="K58" s="23"/>
      <c r="L58" s="58"/>
      <c r="M58" s="58"/>
      <c r="N58" s="59"/>
    </row>
    <row r="59" spans="1:14" s="5" customFormat="1" ht="15" customHeight="1" hidden="1">
      <c r="A59" s="288"/>
      <c r="B59" s="55" t="s">
        <v>31</v>
      </c>
      <c r="C59" s="14"/>
      <c r="D59" s="56">
        <v>-134.936325</v>
      </c>
      <c r="E59" s="57"/>
      <c r="F59" s="14"/>
      <c r="G59" s="56">
        <v>-142.221132</v>
      </c>
      <c r="H59" s="57"/>
      <c r="I59" s="21"/>
      <c r="J59" s="22">
        <v>5.3986997200346165</v>
      </c>
      <c r="K59" s="23"/>
      <c r="L59" s="58"/>
      <c r="M59" s="58"/>
      <c r="N59" s="59"/>
    </row>
    <row r="60" spans="1:14" s="33" customFormat="1" ht="17.25" customHeight="1" hidden="1">
      <c r="A60" s="289"/>
      <c r="B60" s="60" t="s">
        <v>32</v>
      </c>
      <c r="C60" s="25"/>
      <c r="D60" s="26">
        <v>23.300675</v>
      </c>
      <c r="E60" s="27">
        <v>5.87839</v>
      </c>
      <c r="F60" s="25"/>
      <c r="G60" s="26">
        <v>20.554868</v>
      </c>
      <c r="H60" s="27">
        <v>5.834298</v>
      </c>
      <c r="I60" s="28"/>
      <c r="J60" s="29">
        <v>-11.784238010272233</v>
      </c>
      <c r="K60" s="30">
        <v>-0.750069321702016</v>
      </c>
      <c r="L60" s="31"/>
      <c r="M60" s="31"/>
      <c r="N60" s="32"/>
    </row>
    <row r="61" spans="1:14" s="5" customFormat="1" ht="17.25" customHeight="1" hidden="1">
      <c r="A61" s="287" t="s">
        <v>33</v>
      </c>
      <c r="B61" s="61" t="s">
        <v>34</v>
      </c>
      <c r="C61" s="62">
        <v>423629</v>
      </c>
      <c r="D61" s="63">
        <v>123.76</v>
      </c>
      <c r="E61" s="64"/>
      <c r="F61" s="62">
        <v>469063</v>
      </c>
      <c r="G61" s="63">
        <v>191.592</v>
      </c>
      <c r="H61" s="64"/>
      <c r="I61" s="65">
        <v>10.724950369308994</v>
      </c>
      <c r="J61" s="66">
        <v>54.80930833872011</v>
      </c>
      <c r="K61" s="67"/>
      <c r="L61" s="68"/>
      <c r="M61" s="68"/>
      <c r="N61" s="69"/>
    </row>
    <row r="62" spans="1:14" s="5" customFormat="1" ht="17.25" customHeight="1" hidden="1">
      <c r="A62" s="288"/>
      <c r="B62" s="55" t="s">
        <v>35</v>
      </c>
      <c r="C62" s="14">
        <v>44525</v>
      </c>
      <c r="D62" s="56">
        <v>5.431</v>
      </c>
      <c r="E62" s="57"/>
      <c r="F62" s="14">
        <v>19460</v>
      </c>
      <c r="G62" s="56">
        <v>2.349</v>
      </c>
      <c r="H62" s="57"/>
      <c r="I62" s="21">
        <v>-56.29421673217294</v>
      </c>
      <c r="J62" s="22">
        <v>-56.74829681458294</v>
      </c>
      <c r="K62" s="23"/>
      <c r="L62" s="58"/>
      <c r="M62" s="58"/>
      <c r="N62" s="59"/>
    </row>
    <row r="63" spans="1:14" s="5" customFormat="1" ht="17.25" customHeight="1" hidden="1">
      <c r="A63" s="288"/>
      <c r="B63" s="70" t="s">
        <v>36</v>
      </c>
      <c r="C63" s="14">
        <v>487705</v>
      </c>
      <c r="D63" s="56">
        <v>30.17</v>
      </c>
      <c r="E63" s="57"/>
      <c r="F63" s="14">
        <v>544753</v>
      </c>
      <c r="G63" s="56">
        <v>27.775</v>
      </c>
      <c r="H63" s="57"/>
      <c r="I63" s="21">
        <v>11.697235008868066</v>
      </c>
      <c r="J63" s="22">
        <v>-7.938349353662588</v>
      </c>
      <c r="K63" s="23"/>
      <c r="L63" s="58"/>
      <c r="M63" s="58"/>
      <c r="N63" s="59"/>
    </row>
    <row r="64" spans="1:14" s="5" customFormat="1" ht="17.25" customHeight="1" hidden="1">
      <c r="A64" s="288"/>
      <c r="B64" s="55" t="s">
        <v>31</v>
      </c>
      <c r="C64" s="14"/>
      <c r="D64" s="56">
        <v>-129.550255</v>
      </c>
      <c r="E64" s="57"/>
      <c r="F64" s="14"/>
      <c r="G64" s="56">
        <v>-190.31890800000002</v>
      </c>
      <c r="H64" s="57"/>
      <c r="I64" s="21"/>
      <c r="J64" s="22">
        <v>46.90739744201973</v>
      </c>
      <c r="K64" s="23"/>
      <c r="L64" s="58"/>
      <c r="M64" s="58"/>
      <c r="N64" s="59"/>
    </row>
    <row r="65" spans="1:14" s="33" customFormat="1" ht="17.25" customHeight="1" hidden="1">
      <c r="A65" s="289"/>
      <c r="B65" s="60" t="s">
        <v>32</v>
      </c>
      <c r="C65" s="25"/>
      <c r="D65" s="26">
        <v>29.810745</v>
      </c>
      <c r="E65" s="27">
        <v>16.740772</v>
      </c>
      <c r="F65" s="25"/>
      <c r="G65" s="26">
        <v>31.397092</v>
      </c>
      <c r="H65" s="27">
        <v>19.580356</v>
      </c>
      <c r="I65" s="28"/>
      <c r="J65" s="29">
        <v>5.321393343239158</v>
      </c>
      <c r="K65" s="30">
        <v>16.96208514159322</v>
      </c>
      <c r="L65" s="31"/>
      <c r="M65" s="31"/>
      <c r="N65" s="32"/>
    </row>
    <row r="66" spans="1:14" s="33" customFormat="1" ht="17.25" customHeight="1" hidden="1">
      <c r="A66" s="298" t="s">
        <v>37</v>
      </c>
      <c r="B66" s="299"/>
      <c r="C66" s="71">
        <v>22101.1</v>
      </c>
      <c r="D66" s="72">
        <v>8.956202</v>
      </c>
      <c r="E66" s="73">
        <v>193.356443</v>
      </c>
      <c r="F66" s="71">
        <v>23138.85</v>
      </c>
      <c r="G66" s="72">
        <v>8.67518</v>
      </c>
      <c r="H66" s="73">
        <v>207.263354</v>
      </c>
      <c r="I66" s="74">
        <v>4.69546764640674</v>
      </c>
      <c r="J66" s="75">
        <v>-3.1377362859837254</v>
      </c>
      <c r="K66" s="76">
        <v>7.192370103746675</v>
      </c>
      <c r="L66" s="77"/>
      <c r="M66" s="77"/>
      <c r="N66" s="78"/>
    </row>
    <row r="67" spans="1:14" ht="17.25" customHeight="1" thickBot="1">
      <c r="A67" s="284" t="s">
        <v>16</v>
      </c>
      <c r="B67" s="285"/>
      <c r="C67" s="285"/>
      <c r="D67" s="285"/>
      <c r="E67" s="285"/>
      <c r="F67" s="285"/>
      <c r="G67" s="285"/>
      <c r="H67" s="285"/>
      <c r="I67" s="285"/>
      <c r="J67" s="285"/>
      <c r="K67" s="285"/>
      <c r="L67" s="285"/>
      <c r="M67" s="285"/>
      <c r="N67" s="79"/>
    </row>
    <row r="68" spans="1:14" ht="17.25" customHeight="1" thickBot="1">
      <c r="A68" s="80"/>
      <c r="B68" s="300" t="s">
        <v>23</v>
      </c>
      <c r="C68" s="290" t="s">
        <v>17</v>
      </c>
      <c r="D68" s="291"/>
      <c r="E68" s="292"/>
      <c r="F68" s="290" t="s">
        <v>18</v>
      </c>
      <c r="G68" s="291"/>
      <c r="H68" s="292"/>
      <c r="I68" s="301" t="s">
        <v>6</v>
      </c>
      <c r="J68" s="302"/>
      <c r="K68" s="303"/>
      <c r="L68" s="304" t="s">
        <v>19</v>
      </c>
      <c r="M68" s="305"/>
      <c r="N68" s="306"/>
    </row>
    <row r="69" spans="1:14" ht="17.25" customHeight="1" thickBot="1">
      <c r="A69" s="48"/>
      <c r="B69" s="297"/>
      <c r="C69" s="49" t="s">
        <v>7</v>
      </c>
      <c r="D69" s="50" t="s">
        <v>8</v>
      </c>
      <c r="E69" s="51" t="s">
        <v>9</v>
      </c>
      <c r="F69" s="49" t="s">
        <v>7</v>
      </c>
      <c r="G69" s="50" t="s">
        <v>8</v>
      </c>
      <c r="H69" s="51" t="s">
        <v>9</v>
      </c>
      <c r="I69" s="52" t="s">
        <v>7</v>
      </c>
      <c r="J69" s="50" t="s">
        <v>8</v>
      </c>
      <c r="K69" s="51" t="s">
        <v>9</v>
      </c>
      <c r="L69" s="50" t="s">
        <v>7</v>
      </c>
      <c r="M69" s="50" t="s">
        <v>8</v>
      </c>
      <c r="N69" s="81" t="s">
        <v>9</v>
      </c>
    </row>
    <row r="70" spans="1:14" ht="19.5" customHeight="1">
      <c r="A70" s="309" t="s">
        <v>26</v>
      </c>
      <c r="B70" s="55" t="s">
        <v>27</v>
      </c>
      <c r="C70" s="14">
        <f>+'[3]כמויות'!$J$6</f>
        <v>31140</v>
      </c>
      <c r="D70" s="56">
        <f>+'[3]ערכים'!$J$6/1000</f>
        <v>13.78</v>
      </c>
      <c r="E70" s="57"/>
      <c r="F70" s="14">
        <f>+'[3]כמויות'!$K$6</f>
        <v>16480</v>
      </c>
      <c r="G70" s="56">
        <f>+'[3]ערכים'!$K$6/1000</f>
        <v>6.051</v>
      </c>
      <c r="H70" s="57"/>
      <c r="I70" s="21">
        <f aca="true" t="shared" si="1" ref="I70:J73">+(F70-C70)/C70*100</f>
        <v>-47.07771355170199</v>
      </c>
      <c r="J70" s="22">
        <f t="shared" si="1"/>
        <v>-56.08853410740203</v>
      </c>
      <c r="K70" s="23"/>
      <c r="L70" s="82">
        <f>+(F70-'[4]כמויות'!$N$17)/'[4]כמויות'!$N$17*100</f>
        <v>-32.05524634096062</v>
      </c>
      <c r="M70" s="83">
        <f>+(G70*1000-'[4]ערכים'!$N$17)/'[4]ערכים'!$N$17*100</f>
        <v>-45.813557804244645</v>
      </c>
      <c r="N70" s="84"/>
    </row>
    <row r="71" spans="1:14" ht="19.5" customHeight="1">
      <c r="A71" s="309"/>
      <c r="B71" s="55" t="s">
        <v>28</v>
      </c>
      <c r="C71" s="14">
        <f>+'[3]כמויות'!$P$6</f>
        <v>27645</v>
      </c>
      <c r="D71" s="56">
        <f>+'[3]ערכים'!$P$6/1000</f>
        <v>7.202</v>
      </c>
      <c r="E71" s="57"/>
      <c r="F71" s="14">
        <f>+'[3]כמויות'!$Q$6</f>
        <v>20205</v>
      </c>
      <c r="G71" s="56">
        <f>+'[3]ערכים'!$Q$6/1000</f>
        <v>5.678</v>
      </c>
      <c r="H71" s="57"/>
      <c r="I71" s="21">
        <f t="shared" si="1"/>
        <v>-26.912642430819318</v>
      </c>
      <c r="J71" s="22">
        <f t="shared" si="1"/>
        <v>-21.16078866981394</v>
      </c>
      <c r="K71" s="23"/>
      <c r="L71" s="21">
        <f>+(F71-'[4]כמויות'!$Z$17)/'[4]כמויות'!$Z$17*100</f>
        <v>2.0093906194779625</v>
      </c>
      <c r="M71" s="22">
        <f>+(G71*1000-'[4]ערכים'!$Z$17)/'[4]ערכים'!$Z$17*100</f>
        <v>16.23336745138178</v>
      </c>
      <c r="N71" s="85"/>
    </row>
    <row r="72" spans="1:14" ht="19.5" customHeight="1">
      <c r="A72" s="309"/>
      <c r="B72" s="55" t="s">
        <v>29</v>
      </c>
      <c r="C72" s="14">
        <f>+'[3]כמויות'!$S$6</f>
        <v>9748</v>
      </c>
      <c r="D72" s="56">
        <f>+'[3]ערכים'!$S$6/1000</f>
        <v>2.152</v>
      </c>
      <c r="E72" s="57"/>
      <c r="F72" s="14">
        <f>+'[3]כמויות'!$T$6</f>
        <v>10005</v>
      </c>
      <c r="G72" s="56">
        <f>+'[3]ערכים'!$T$6/1000</f>
        <v>2.445</v>
      </c>
      <c r="H72" s="57"/>
      <c r="I72" s="21">
        <f t="shared" si="1"/>
        <v>2.6364382437423064</v>
      </c>
      <c r="J72" s="22">
        <f t="shared" si="1"/>
        <v>13.615241635687717</v>
      </c>
      <c r="K72" s="23"/>
      <c r="L72" s="21">
        <f>+(F72-'[4]כמויות'!$AF$17)/'[4]כמויות'!$AF$17*100</f>
        <v>-18.492871690427698</v>
      </c>
      <c r="M72" s="22">
        <f>+(G72*1000-'[4]ערכים'!$AF$17)/'[4]ערכים'!$AF$17*100</f>
        <v>-1.8072289156626504</v>
      </c>
      <c r="N72" s="85"/>
    </row>
    <row r="73" spans="1:14" ht="19.5" customHeight="1" thickBot="1">
      <c r="A73" s="309"/>
      <c r="B73" s="55" t="s">
        <v>30</v>
      </c>
      <c r="C73" s="14">
        <f>+'[3]כמויות'!$M$6</f>
        <v>3405</v>
      </c>
      <c r="D73" s="56">
        <f>+'[3]ערכים'!$M$6/1000</f>
        <v>1.258</v>
      </c>
      <c r="E73" s="57"/>
      <c r="F73" s="14">
        <f>+'[3]כמויות'!$N$6</f>
        <v>4635</v>
      </c>
      <c r="G73" s="56">
        <f>+'[3]ערכים'!$N$6/1000</f>
        <v>1.498</v>
      </c>
      <c r="H73" s="57"/>
      <c r="I73" s="21">
        <f t="shared" si="1"/>
        <v>36.12334801762114</v>
      </c>
      <c r="J73" s="22">
        <f t="shared" si="1"/>
        <v>19.077901430842605</v>
      </c>
      <c r="K73" s="23"/>
      <c r="L73" s="86">
        <f>+(F73-'[4]כמויות'!$T$17)/'[4]כמויות'!$T$17*100</f>
        <v>-2.359384874657678</v>
      </c>
      <c r="M73" s="87">
        <f>+(G73*1000-'[4]ערכים'!$T$17)/'[4]ערכים'!$T$17*100</f>
        <v>-6.666666666666667</v>
      </c>
      <c r="N73" s="88"/>
    </row>
    <row r="74" spans="1:14" ht="25.5" customHeight="1">
      <c r="A74" s="310" t="s">
        <v>33</v>
      </c>
      <c r="B74" s="61" t="s">
        <v>34</v>
      </c>
      <c r="C74" s="62">
        <f>+'[3]כמויות'!$Y$6</f>
        <v>59175</v>
      </c>
      <c r="D74" s="63">
        <f>+'[3]ערכים'!$Y$6/1000</f>
        <v>18.295</v>
      </c>
      <c r="E74" s="64"/>
      <c r="F74" s="62">
        <f>+'[3]כמויות'!$Z$6</f>
        <v>45705</v>
      </c>
      <c r="G74" s="63">
        <f>+'[3]ערכים'!$Z$6/1000</f>
        <v>15.422</v>
      </c>
      <c r="H74" s="64"/>
      <c r="I74" s="65">
        <f>+(F74-C74)/C74*100</f>
        <v>-22.76299112801014</v>
      </c>
      <c r="J74" s="66">
        <f>+(G74-D74)/D74*100</f>
        <v>-15.703744192402299</v>
      </c>
      <c r="K74" s="67"/>
      <c r="L74" s="22">
        <f>+(F74-'[4]כמויות'!$AX$17)/'[4]כמויות'!$AX$17*100</f>
        <v>-25.38202834193169</v>
      </c>
      <c r="M74" s="22">
        <f>+(G74*1000-'[4]ערכים'!$AX$17)/'[4]ערכים'!$AX$17*100</f>
        <v>-27.900888265544648</v>
      </c>
      <c r="N74" s="85"/>
    </row>
    <row r="75" spans="1:14" ht="25.5" customHeight="1" thickBot="1">
      <c r="A75" s="309"/>
      <c r="B75" s="55" t="s">
        <v>38</v>
      </c>
      <c r="C75" s="14">
        <f>+'[3]כמויות'!$V$6</f>
        <v>15080</v>
      </c>
      <c r="D75" s="56">
        <f>+'[3]ערכים'!$V$6/1000</f>
        <v>1.205</v>
      </c>
      <c r="E75" s="57"/>
      <c r="F75" s="14">
        <f>+'[3]כמויות'!$W$6</f>
        <v>19495</v>
      </c>
      <c r="G75" s="56">
        <f>+'[3]ערכים'!$W$6/1000</f>
        <v>1.383</v>
      </c>
      <c r="H75" s="57"/>
      <c r="I75" s="21">
        <f>+(F75-C75)/C75*100</f>
        <v>29.27718832891247</v>
      </c>
      <c r="J75" s="22">
        <f>+(G75-D75)/D75*100</f>
        <v>14.77178423236514</v>
      </c>
      <c r="K75" s="23"/>
      <c r="L75" s="22">
        <f>+(F75-'[4]כמויות'!$AL$17)/'[4]כמויות'!$AL$17*100</f>
        <v>7.915859396623305</v>
      </c>
      <c r="M75" s="22">
        <f>+(G75*1000-'[4]ערכים'!$AL$17)/'[4]ערכים'!$AL$17*100</f>
        <v>-0.5035971223021583</v>
      </c>
      <c r="N75" s="85"/>
    </row>
    <row r="76" spans="1:14" ht="14.25" customHeight="1" hidden="1">
      <c r="A76" s="89"/>
      <c r="B76" s="70" t="s">
        <v>36</v>
      </c>
      <c r="C76" s="14"/>
      <c r="D76" s="56"/>
      <c r="E76" s="57"/>
      <c r="F76" s="14"/>
      <c r="G76" s="56"/>
      <c r="H76" s="57"/>
      <c r="I76" s="21"/>
      <c r="J76" s="22"/>
      <c r="K76" s="23"/>
      <c r="L76" s="90"/>
      <c r="M76" s="90"/>
      <c r="N76" s="91"/>
    </row>
    <row r="77" spans="1:14" ht="25.5" customHeight="1" thickBot="1">
      <c r="A77" s="311" t="s">
        <v>37</v>
      </c>
      <c r="B77" s="312"/>
      <c r="C77" s="92">
        <f>+'[1]ינואר'!$D$15/20</f>
        <v>28943.55</v>
      </c>
      <c r="D77" s="93">
        <f>+'[1]ינואר'!$C$15/1000000</f>
        <v>17.199686</v>
      </c>
      <c r="E77" s="94">
        <f>+'[1]ינואר'!$G$15/1000000</f>
        <v>427.117177</v>
      </c>
      <c r="F77" s="92">
        <f>+'[2]ינואר'!$D$15/20</f>
        <v>22528.75</v>
      </c>
      <c r="G77" s="93">
        <f>+'[2]ינואר'!$C$15/1000000</f>
        <v>15.091135</v>
      </c>
      <c r="H77" s="94">
        <f>+'[2]ינואר'!$G$15/1000000</f>
        <v>398.331744</v>
      </c>
      <c r="I77" s="95">
        <f>+(F77-C77)/C77*100</f>
        <v>-22.16314170169174</v>
      </c>
      <c r="J77" s="96">
        <f>+(G77-D77)/D77*100</f>
        <v>-12.259241244287832</v>
      </c>
      <c r="K77" s="97">
        <f>+(H77-E77)/E77*100</f>
        <v>-6.73946976382081</v>
      </c>
      <c r="L77" s="96">
        <f>+(F77-'[1]דצמבר'!$D15)/'[1]דצמבר'!$D15</f>
        <v>-0.9603355206053702</v>
      </c>
      <c r="M77" s="96">
        <f>+(G77*1000000-'[1]דצמבר'!$C15)/'[1]דצמבר'!$C15</f>
        <v>-0.1973814905094973</v>
      </c>
      <c r="N77" s="98">
        <f>+(H77*1000000-'[1]דצמבר'!$G15)/'[1]דצמבר'!$G15*100</f>
        <v>-18.819973292819515</v>
      </c>
    </row>
    <row r="78" spans="1:14" s="33" customFormat="1" ht="14.25" customHeight="1">
      <c r="A78" s="99"/>
      <c r="B78" s="99"/>
      <c r="C78" s="99"/>
      <c r="D78" s="99"/>
      <c r="E78" s="99"/>
      <c r="F78" s="99"/>
      <c r="G78" s="99"/>
      <c r="H78" s="99"/>
      <c r="I78" s="99"/>
      <c r="J78" s="99"/>
      <c r="K78" s="99"/>
      <c r="L78" s="99"/>
      <c r="M78" s="99"/>
      <c r="N78" s="99"/>
    </row>
    <row r="79" spans="1:14" s="101" customFormat="1" ht="20.25" customHeight="1">
      <c r="A79" s="99"/>
      <c r="B79" s="99"/>
      <c r="C79" s="99"/>
      <c r="D79" s="99"/>
      <c r="E79" s="99"/>
      <c r="F79" s="99"/>
      <c r="G79" s="99"/>
      <c r="H79" s="99"/>
      <c r="I79" s="99"/>
      <c r="J79" s="99"/>
      <c r="K79" s="99"/>
      <c r="L79" s="99"/>
      <c r="M79" s="99"/>
      <c r="N79" s="99"/>
    </row>
    <row r="80" spans="1:14" s="101" customFormat="1" ht="19.5" customHeight="1">
      <c r="A80" s="99"/>
      <c r="B80" s="307"/>
      <c r="C80" s="307"/>
      <c r="D80" s="307"/>
      <c r="E80" s="307"/>
      <c r="F80" s="307"/>
      <c r="G80" s="307"/>
      <c r="H80" s="307"/>
      <c r="I80" s="307"/>
      <c r="J80" s="307"/>
      <c r="K80" s="307"/>
      <c r="L80" s="307"/>
      <c r="M80" s="307"/>
      <c r="N80" s="307"/>
    </row>
    <row r="81" spans="1:11" s="2" customFormat="1" ht="17.25" customHeight="1" thickBot="1">
      <c r="A81" s="308" t="s">
        <v>0</v>
      </c>
      <c r="B81" s="308"/>
      <c r="C81" s="308"/>
      <c r="D81" s="308"/>
      <c r="E81" s="308"/>
      <c r="F81" s="308"/>
      <c r="G81" s="308"/>
      <c r="H81" s="308"/>
      <c r="I81" s="102"/>
      <c r="J81" s="102"/>
      <c r="K81" s="102"/>
    </row>
    <row r="82" spans="1:8" s="103" customFormat="1" ht="16.5" customHeight="1">
      <c r="A82" s="328" t="s">
        <v>42</v>
      </c>
      <c r="B82" s="332" t="s">
        <v>23</v>
      </c>
      <c r="C82" s="334" t="s">
        <v>8</v>
      </c>
      <c r="D82" s="335"/>
      <c r="E82" s="336" t="s">
        <v>39</v>
      </c>
      <c r="F82" s="336"/>
      <c r="G82" s="313" t="s">
        <v>6</v>
      </c>
      <c r="H82" s="314"/>
    </row>
    <row r="83" spans="1:8" s="108" customFormat="1" ht="21" customHeight="1" thickBot="1">
      <c r="A83" s="329"/>
      <c r="B83" s="333"/>
      <c r="C83" s="104" t="s">
        <v>17</v>
      </c>
      <c r="D83" s="105" t="s">
        <v>18</v>
      </c>
      <c r="E83" s="104" t="s">
        <v>17</v>
      </c>
      <c r="F83" s="105" t="s">
        <v>18</v>
      </c>
      <c r="G83" s="106" t="s">
        <v>40</v>
      </c>
      <c r="H83" s="107" t="s">
        <v>41</v>
      </c>
    </row>
    <row r="84" spans="1:8" s="2" customFormat="1" ht="14.25" customHeight="1">
      <c r="A84" s="330"/>
      <c r="B84" s="109" t="s">
        <v>43</v>
      </c>
      <c r="C84" s="110">
        <f>+'[5]ינואר'!$C$13/1000000</f>
        <v>87.988789</v>
      </c>
      <c r="D84" s="111">
        <f>+'[2]ינואר'!$C$13/1000000</f>
        <v>65.858617</v>
      </c>
      <c r="E84" s="112">
        <f>+'[5]ינואר'!$G$13/1000000</f>
        <v>50.472433</v>
      </c>
      <c r="F84" s="112">
        <f>+'[2]ינואר'!$G$13/1000000</f>
        <v>34.577741</v>
      </c>
      <c r="G84" s="113">
        <f>+(D84-C84)/C84*100</f>
        <v>-25.151126923681154</v>
      </c>
      <c r="H84" s="114">
        <f>+(F84-E84)/E84*100</f>
        <v>-31.491828420476576</v>
      </c>
    </row>
    <row r="85" spans="1:8" s="2" customFormat="1" ht="15" customHeight="1">
      <c r="A85" s="330"/>
      <c r="B85" s="109" t="s">
        <v>44</v>
      </c>
      <c r="C85" s="110">
        <f>+'[5]ינואר'!$C$14/1000000</f>
        <v>8.832692</v>
      </c>
      <c r="D85" s="111">
        <f>+'[2]ינואר'!$C$14/1000000</f>
        <v>11.221942</v>
      </c>
      <c r="E85" s="112">
        <f>+'[5]ינואר'!$G$14/1000000</f>
        <v>36.794186</v>
      </c>
      <c r="F85" s="112">
        <f>+'[2]ינואר'!$G$14/1000000</f>
        <v>42.369916</v>
      </c>
      <c r="G85" s="113">
        <f>+(D85-C85)/C85*100</f>
        <v>27.050077145223682</v>
      </c>
      <c r="H85" s="114">
        <f>+(F85-E85)/E85*100</f>
        <v>15.153834358504357</v>
      </c>
    </row>
    <row r="86" spans="1:8" s="2" customFormat="1" ht="14.25" customHeight="1" thickBot="1">
      <c r="A86" s="331"/>
      <c r="B86" s="115" t="s">
        <v>45</v>
      </c>
      <c r="C86" s="116">
        <f>+'[5]ינואר'!$C$12/1000000</f>
        <v>313.189338</v>
      </c>
      <c r="D86" s="117">
        <f>+'[2]ינואר'!$C$12/1000000</f>
        <v>194.552593</v>
      </c>
      <c r="E86" s="118">
        <f>+'[5]ינואר'!$G$12/1000000</f>
        <v>137.72813</v>
      </c>
      <c r="F86" s="118">
        <f>+'[2]ינואר'!$G$12/1000000</f>
        <v>200.770977</v>
      </c>
      <c r="G86" s="119">
        <f>+(D86-C86)/C86*100</f>
        <v>-37.88019916565615</v>
      </c>
      <c r="H86" s="120">
        <f>+(F86-E86)/E86*100</f>
        <v>45.7733993774547</v>
      </c>
    </row>
    <row r="87" spans="2:14" ht="14.25">
      <c r="B87"/>
      <c r="I87" s="4"/>
      <c r="J87" s="4"/>
      <c r="K87" s="4"/>
      <c r="L87" s="4"/>
      <c r="M87" s="4"/>
      <c r="N87" s="4"/>
    </row>
    <row r="88" ht="14.25">
      <c r="B88"/>
    </row>
    <row r="89" spans="1:2" ht="21" thickBot="1">
      <c r="A89" s="121"/>
      <c r="B89" s="122"/>
    </row>
    <row r="90" spans="1:8" s="5" customFormat="1" ht="19.5" thickBot="1">
      <c r="A90" s="315" t="s">
        <v>46</v>
      </c>
      <c r="B90" s="316"/>
      <c r="C90" s="319" t="s">
        <v>47</v>
      </c>
      <c r="D90" s="320"/>
      <c r="E90" s="320"/>
      <c r="F90" s="321"/>
      <c r="G90" s="322" t="s">
        <v>48</v>
      </c>
      <c r="H90" s="323"/>
    </row>
    <row r="91" spans="1:8" s="127" customFormat="1" ht="19.5" thickBot="1">
      <c r="A91" s="317"/>
      <c r="B91" s="318"/>
      <c r="C91" s="324">
        <v>2013</v>
      </c>
      <c r="D91" s="325"/>
      <c r="E91" s="123">
        <v>2014</v>
      </c>
      <c r="F91" s="124" t="s">
        <v>49</v>
      </c>
      <c r="G91" s="125" t="s">
        <v>50</v>
      </c>
      <c r="H91" s="126" t="s">
        <v>49</v>
      </c>
    </row>
    <row r="92" spans="1:8" s="5" customFormat="1" ht="16.5" thickBot="1">
      <c r="A92" s="128" t="s">
        <v>51</v>
      </c>
      <c r="B92" s="129"/>
      <c r="C92" s="326">
        <v>5360</v>
      </c>
      <c r="D92" s="327"/>
      <c r="E92" s="130">
        <v>5753</v>
      </c>
      <c r="F92" s="131">
        <f>+(E92-C92)/C92*100</f>
        <v>7.332089552238806</v>
      </c>
      <c r="G92" s="132">
        <v>5717</v>
      </c>
      <c r="H92" s="133">
        <f>+(E92-G92)/G92*100</f>
        <v>0.6297008920762638</v>
      </c>
    </row>
  </sheetData>
  <sheetProtection/>
  <mergeCells count="45">
    <mergeCell ref="A90:B91"/>
    <mergeCell ref="C90:F90"/>
    <mergeCell ref="G90:H90"/>
    <mergeCell ref="C91:D91"/>
    <mergeCell ref="C92:D92"/>
    <mergeCell ref="A82:A86"/>
    <mergeCell ref="B82:B83"/>
    <mergeCell ref="C82:D82"/>
    <mergeCell ref="E82:F82"/>
    <mergeCell ref="B80:N80"/>
    <mergeCell ref="A81:H81"/>
    <mergeCell ref="A70:A73"/>
    <mergeCell ref="A74:A75"/>
    <mergeCell ref="A77:B77"/>
    <mergeCell ref="G82:H82"/>
    <mergeCell ref="I53:K53"/>
    <mergeCell ref="L53:N53"/>
    <mergeCell ref="A61:A65"/>
    <mergeCell ref="A66:B66"/>
    <mergeCell ref="A67:M67"/>
    <mergeCell ref="B68:B69"/>
    <mergeCell ref="C68:E68"/>
    <mergeCell ref="F68:H68"/>
    <mergeCell ref="I68:K68"/>
    <mergeCell ref="L68:N68"/>
    <mergeCell ref="A55:A60"/>
    <mergeCell ref="C31:E31"/>
    <mergeCell ref="F31:H31"/>
    <mergeCell ref="I31:K31"/>
    <mergeCell ref="L31:N31"/>
    <mergeCell ref="A51:K51"/>
    <mergeCell ref="A52:N52"/>
    <mergeCell ref="B53:B54"/>
    <mergeCell ref="C53:E53"/>
    <mergeCell ref="F53:H53"/>
    <mergeCell ref="A20:K20"/>
    <mergeCell ref="A21:N21"/>
    <mergeCell ref="A22:A40"/>
    <mergeCell ref="B22:B23"/>
    <mergeCell ref="C22:E22"/>
    <mergeCell ref="F22:H22"/>
    <mergeCell ref="I22:K22"/>
    <mergeCell ref="L22:N22"/>
    <mergeCell ref="B30:N30"/>
    <mergeCell ref="B31:B3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0:N88"/>
  <sheetViews>
    <sheetView rightToLeft="1" zoomScalePageLayoutView="0" workbookViewId="0" topLeftCell="A45">
      <selection activeCell="A40" sqref="A40:IV44"/>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6" ht="119.25" customHeight="1"/>
    <row r="7" ht="59.25" customHeight="1"/>
    <row r="8" ht="24" customHeight="1"/>
    <row r="9" ht="18.75" customHeight="1"/>
    <row r="10" spans="1:11" ht="12.75" customHeight="1" thickBot="1">
      <c r="A10" s="266" t="s">
        <v>0</v>
      </c>
      <c r="B10" s="266"/>
      <c r="C10" s="266"/>
      <c r="D10" s="266"/>
      <c r="E10" s="266"/>
      <c r="F10" s="266"/>
      <c r="G10" s="266"/>
      <c r="H10" s="266"/>
      <c r="I10" s="266"/>
      <c r="J10" s="266"/>
      <c r="K10" s="266"/>
    </row>
    <row r="11" ht="13.5" customHeight="1" hidden="1"/>
    <row r="12" spans="1:11" ht="20.25" customHeight="1" thickBot="1">
      <c r="A12" s="270" t="s">
        <v>52</v>
      </c>
      <c r="B12" s="365" t="s">
        <v>53</v>
      </c>
      <c r="C12" s="366"/>
      <c r="D12" s="366"/>
      <c r="E12" s="366"/>
      <c r="F12" s="366"/>
      <c r="G12" s="366"/>
      <c r="H12" s="366"/>
      <c r="I12" s="366"/>
      <c r="J12" s="366"/>
      <c r="K12" s="366"/>
    </row>
    <row r="13" spans="1:14" s="2" customFormat="1" ht="19.5" customHeight="1" thickBot="1">
      <c r="A13" s="271" t="s">
        <v>2</v>
      </c>
      <c r="B13" s="367" t="s">
        <v>3</v>
      </c>
      <c r="C13" s="369" t="s">
        <v>54</v>
      </c>
      <c r="D13" s="370"/>
      <c r="E13" s="371"/>
      <c r="F13" s="369" t="s">
        <v>55</v>
      </c>
      <c r="G13" s="370"/>
      <c r="H13" s="371"/>
      <c r="I13" s="372" t="s">
        <v>6</v>
      </c>
      <c r="J13" s="373"/>
      <c r="K13" s="374"/>
      <c r="L13" s="360"/>
      <c r="M13" s="360"/>
      <c r="N13" s="360"/>
    </row>
    <row r="14" spans="1:14" s="139" customFormat="1" ht="21" customHeight="1" thickBot="1">
      <c r="A14" s="271"/>
      <c r="B14" s="368"/>
      <c r="C14" s="134" t="s">
        <v>7</v>
      </c>
      <c r="D14" s="135" t="s">
        <v>8</v>
      </c>
      <c r="E14" s="136" t="s">
        <v>9</v>
      </c>
      <c r="F14" s="134" t="s">
        <v>7</v>
      </c>
      <c r="G14" s="135" t="s">
        <v>8</v>
      </c>
      <c r="H14" s="136" t="s">
        <v>9</v>
      </c>
      <c r="I14" s="137" t="s">
        <v>7</v>
      </c>
      <c r="J14" s="135" t="s">
        <v>8</v>
      </c>
      <c r="K14" s="138" t="s">
        <v>9</v>
      </c>
      <c r="L14" s="10"/>
      <c r="M14" s="10"/>
      <c r="N14" s="10"/>
    </row>
    <row r="15" spans="1:14" s="2" customFormat="1" ht="18.75" customHeight="1">
      <c r="A15" s="271"/>
      <c r="B15" s="140" t="s">
        <v>10</v>
      </c>
      <c r="C15" s="14">
        <v>37240</v>
      </c>
      <c r="D15" s="15">
        <v>545.27085</v>
      </c>
      <c r="E15" s="13">
        <v>1225.541587</v>
      </c>
      <c r="F15" s="14">
        <v>44115</v>
      </c>
      <c r="G15" s="15">
        <v>646.912285</v>
      </c>
      <c r="H15" s="13">
        <v>1375.45506</v>
      </c>
      <c r="I15" s="16">
        <v>18.461331901181524</v>
      </c>
      <c r="J15" s="17">
        <v>18.640540751444902</v>
      </c>
      <c r="K15" s="141">
        <v>12.232426430095519</v>
      </c>
      <c r="L15" s="19"/>
      <c r="M15" s="19"/>
      <c r="N15" s="19"/>
    </row>
    <row r="16" spans="1:14" s="2" customFormat="1" ht="18.75" customHeight="1">
      <c r="A16" s="271"/>
      <c r="B16" s="140" t="s">
        <v>11</v>
      </c>
      <c r="C16" s="14">
        <v>1337</v>
      </c>
      <c r="D16" s="15">
        <v>25.838005</v>
      </c>
      <c r="E16" s="13">
        <v>71.147047</v>
      </c>
      <c r="F16" s="14">
        <v>1375</v>
      </c>
      <c r="G16" s="15">
        <v>27.307782</v>
      </c>
      <c r="H16" s="13">
        <v>74.044329</v>
      </c>
      <c r="I16" s="16">
        <v>2.842183994016455</v>
      </c>
      <c r="J16" s="17">
        <v>5.688430666376916</v>
      </c>
      <c r="K16" s="141">
        <v>4.072244909897671</v>
      </c>
      <c r="L16" s="19"/>
      <c r="M16" s="19"/>
      <c r="N16" s="19"/>
    </row>
    <row r="17" spans="1:14" s="2" customFormat="1" ht="18.75" customHeight="1">
      <c r="A17" s="271"/>
      <c r="B17" s="140" t="s">
        <v>12</v>
      </c>
      <c r="C17" s="14">
        <v>2022</v>
      </c>
      <c r="D17" s="15">
        <v>6.328071</v>
      </c>
      <c r="E17" s="13">
        <v>11.758634</v>
      </c>
      <c r="F17" s="14">
        <v>3204</v>
      </c>
      <c r="G17" s="15">
        <v>9.483924</v>
      </c>
      <c r="H17" s="13">
        <v>16.136728</v>
      </c>
      <c r="I17" s="21">
        <v>58.45697329376854</v>
      </c>
      <c r="J17" s="22">
        <v>49.87069519289528</v>
      </c>
      <c r="K17" s="142">
        <v>37.23301533154277</v>
      </c>
      <c r="L17" s="19"/>
      <c r="M17" s="19"/>
      <c r="N17" s="19"/>
    </row>
    <row r="18" spans="1:14" s="2" customFormat="1" ht="18.75" customHeight="1">
      <c r="A18" s="271"/>
      <c r="B18" s="140" t="s">
        <v>13</v>
      </c>
      <c r="C18" s="14">
        <v>965</v>
      </c>
      <c r="D18" s="15">
        <v>51.046199</v>
      </c>
      <c r="E18" s="13">
        <v>3.024473</v>
      </c>
      <c r="F18" s="14">
        <v>1100</v>
      </c>
      <c r="G18" s="15">
        <v>57.613418</v>
      </c>
      <c r="H18" s="13">
        <v>4.217841</v>
      </c>
      <c r="I18" s="21">
        <v>13.989637305699482</v>
      </c>
      <c r="J18" s="22">
        <v>12.865245853075175</v>
      </c>
      <c r="K18" s="142">
        <v>39.45705582427087</v>
      </c>
      <c r="L18" s="19"/>
      <c r="M18" s="19"/>
      <c r="N18" s="19"/>
    </row>
    <row r="19" spans="1:14" s="2" customFormat="1" ht="18.75" customHeight="1">
      <c r="A19" s="271"/>
      <c r="B19" s="140" t="s">
        <v>20</v>
      </c>
      <c r="C19" s="14">
        <v>724</v>
      </c>
      <c r="D19" s="15">
        <v>13.345349</v>
      </c>
      <c r="E19" s="13">
        <v>0.21867</v>
      </c>
      <c r="F19" s="14">
        <v>805</v>
      </c>
      <c r="G19" s="15">
        <v>15.706943</v>
      </c>
      <c r="H19" s="13">
        <v>2.484276</v>
      </c>
      <c r="I19" s="21">
        <v>11.187845303867404</v>
      </c>
      <c r="J19" s="22">
        <v>17.696007800170683</v>
      </c>
      <c r="K19" s="142">
        <v>1036.084510906846</v>
      </c>
      <c r="L19" s="19"/>
      <c r="M19" s="19"/>
      <c r="N19" s="19"/>
    </row>
    <row r="20" spans="1:14" s="2" customFormat="1" ht="18.75" customHeight="1">
      <c r="A20" s="271"/>
      <c r="B20" s="140" t="s">
        <v>21</v>
      </c>
      <c r="C20" s="14">
        <v>7</v>
      </c>
      <c r="D20" s="38">
        <v>0.245664</v>
      </c>
      <c r="E20" s="37">
        <v>0.066137</v>
      </c>
      <c r="F20" s="14">
        <v>22</v>
      </c>
      <c r="G20" s="38">
        <v>0.584795</v>
      </c>
      <c r="H20" s="37">
        <v>0.142997</v>
      </c>
      <c r="I20" s="21">
        <v>214.28571428571428</v>
      </c>
      <c r="J20" s="22">
        <v>138.04668164647646</v>
      </c>
      <c r="K20" s="142">
        <v>116.21331478597459</v>
      </c>
      <c r="L20" s="19"/>
      <c r="M20" s="19"/>
      <c r="N20" s="19"/>
    </row>
    <row r="21" spans="1:14" s="2" customFormat="1" ht="18.75" customHeight="1" thickBot="1">
      <c r="A21" s="271"/>
      <c r="B21" s="140" t="s">
        <v>14</v>
      </c>
      <c r="C21" s="14"/>
      <c r="D21" s="15">
        <v>70.506153</v>
      </c>
      <c r="E21" s="13">
        <v>49.936114</v>
      </c>
      <c r="F21" s="14"/>
      <c r="G21" s="15">
        <v>79.417821</v>
      </c>
      <c r="H21" s="13">
        <v>53.345391</v>
      </c>
      <c r="I21" s="21"/>
      <c r="J21" s="22">
        <v>12.63956069195834</v>
      </c>
      <c r="K21" s="142">
        <v>6.827277348814118</v>
      </c>
      <c r="L21" s="19"/>
      <c r="M21" s="19"/>
      <c r="N21" s="19"/>
    </row>
    <row r="22" spans="1:14" s="101" customFormat="1" ht="18.75" customHeight="1" thickBot="1">
      <c r="A22" s="271"/>
      <c r="B22" s="143" t="s">
        <v>15</v>
      </c>
      <c r="C22" s="144"/>
      <c r="D22" s="145">
        <v>712.5802910000001</v>
      </c>
      <c r="E22" s="146">
        <v>1361.692662</v>
      </c>
      <c r="F22" s="144"/>
      <c r="G22" s="145">
        <v>837.026968</v>
      </c>
      <c r="H22" s="146">
        <v>1525.8266219999998</v>
      </c>
      <c r="I22" s="147"/>
      <c r="J22" s="147">
        <v>17.4642322516888</v>
      </c>
      <c r="K22" s="148">
        <v>12.053671476713877</v>
      </c>
      <c r="L22" s="149"/>
      <c r="M22" s="149"/>
      <c r="N22" s="149"/>
    </row>
    <row r="23" spans="1:14" ht="23.25" customHeight="1" thickBot="1">
      <c r="A23" s="271"/>
      <c r="B23" s="284" t="s">
        <v>16</v>
      </c>
      <c r="C23" s="285"/>
      <c r="D23" s="285"/>
      <c r="E23" s="285"/>
      <c r="F23" s="285"/>
      <c r="G23" s="285"/>
      <c r="H23" s="285"/>
      <c r="I23" s="285"/>
      <c r="J23" s="285"/>
      <c r="K23" s="285"/>
      <c r="L23" s="285"/>
      <c r="M23" s="285"/>
      <c r="N23" s="286"/>
    </row>
    <row r="24" spans="1:14" ht="16.5" customHeight="1" thickBot="1">
      <c r="A24" s="271"/>
      <c r="B24" s="361" t="s">
        <v>3</v>
      </c>
      <c r="C24" s="362">
        <v>41306</v>
      </c>
      <c r="D24" s="363"/>
      <c r="E24" s="364"/>
      <c r="F24" s="362">
        <v>41671</v>
      </c>
      <c r="G24" s="363"/>
      <c r="H24" s="364"/>
      <c r="I24" s="301" t="s">
        <v>6</v>
      </c>
      <c r="J24" s="302"/>
      <c r="K24" s="303"/>
      <c r="L24" s="304" t="s">
        <v>19</v>
      </c>
      <c r="M24" s="305"/>
      <c r="N24" s="306"/>
    </row>
    <row r="25" spans="1:14" ht="15.75" customHeight="1" thickBot="1">
      <c r="A25" s="271"/>
      <c r="B25" s="361"/>
      <c r="C25" s="134" t="s">
        <v>7</v>
      </c>
      <c r="D25" s="135" t="s">
        <v>8</v>
      </c>
      <c r="E25" s="136" t="s">
        <v>9</v>
      </c>
      <c r="F25" s="134" t="s">
        <v>7</v>
      </c>
      <c r="G25" s="135" t="s">
        <v>8</v>
      </c>
      <c r="H25" s="136" t="s">
        <v>9</v>
      </c>
      <c r="I25" s="137" t="s">
        <v>7</v>
      </c>
      <c r="J25" s="135" t="s">
        <v>8</v>
      </c>
      <c r="K25" s="136" t="s">
        <v>9</v>
      </c>
      <c r="L25" s="137" t="s">
        <v>7</v>
      </c>
      <c r="M25" s="135" t="s">
        <v>8</v>
      </c>
      <c r="N25" s="150" t="s">
        <v>9</v>
      </c>
    </row>
    <row r="26" spans="1:14" ht="20.25" customHeight="1">
      <c r="A26" s="271"/>
      <c r="B26" s="151" t="s">
        <v>10</v>
      </c>
      <c r="C26" s="14">
        <v>18053</v>
      </c>
      <c r="D26" s="15">
        <v>263.371079</v>
      </c>
      <c r="E26" s="13">
        <v>580.727971</v>
      </c>
      <c r="F26" s="14">
        <v>22525</v>
      </c>
      <c r="G26" s="15">
        <v>324.632807</v>
      </c>
      <c r="H26" s="13">
        <v>687.43984</v>
      </c>
      <c r="I26" s="17">
        <v>24.771506120866338</v>
      </c>
      <c r="J26" s="17">
        <v>23.260613212584364</v>
      </c>
      <c r="K26" s="18">
        <v>18.375534558158897</v>
      </c>
      <c r="L26" s="17">
        <v>17.397196018137283</v>
      </c>
      <c r="M26" s="17">
        <v>15.158946688183015</v>
      </c>
      <c r="N26" s="152">
        <v>6.61062715524295</v>
      </c>
    </row>
    <row r="27" spans="1:14" ht="20.25" customHeight="1">
      <c r="A27" s="271"/>
      <c r="B27" s="151" t="s">
        <v>11</v>
      </c>
      <c r="C27" s="14">
        <v>663</v>
      </c>
      <c r="D27" s="15">
        <v>13.062513</v>
      </c>
      <c r="E27" s="13">
        <v>36.542668</v>
      </c>
      <c r="F27" s="14">
        <v>728</v>
      </c>
      <c r="G27" s="15">
        <v>14.229524</v>
      </c>
      <c r="H27" s="13">
        <v>40.195065</v>
      </c>
      <c r="I27" s="17">
        <v>9.803921568627452</v>
      </c>
      <c r="J27" s="17">
        <v>8.934046611092372</v>
      </c>
      <c r="K27" s="18">
        <v>9.99488324169434</v>
      </c>
      <c r="L27" s="17">
        <v>8.011869436201781</v>
      </c>
      <c r="M27" s="17">
        <v>11.381416856587597</v>
      </c>
      <c r="N27" s="152">
        <v>16.156007307630055</v>
      </c>
    </row>
    <row r="28" spans="1:14" ht="20.25" customHeight="1">
      <c r="A28" s="271"/>
      <c r="B28" s="151" t="s">
        <v>12</v>
      </c>
      <c r="C28" s="14">
        <v>1015</v>
      </c>
      <c r="D28" s="15">
        <v>3.182994</v>
      </c>
      <c r="E28" s="13">
        <v>5.861161</v>
      </c>
      <c r="F28" s="14">
        <v>965</v>
      </c>
      <c r="G28" s="15">
        <v>3.366339</v>
      </c>
      <c r="H28" s="13">
        <v>5.843267</v>
      </c>
      <c r="I28" s="21">
        <v>-4.926108374384237</v>
      </c>
      <c r="J28" s="22">
        <v>5.760142808940265</v>
      </c>
      <c r="K28" s="23">
        <v>-0.3052978752844373</v>
      </c>
      <c r="L28" s="17">
        <v>-55.99635202918377</v>
      </c>
      <c r="M28" s="17">
        <v>-9.2181982193349</v>
      </c>
      <c r="N28" s="152">
        <v>-0.8877460413307879</v>
      </c>
    </row>
    <row r="29" spans="1:14" ht="20.25" customHeight="1">
      <c r="A29" s="271"/>
      <c r="B29" s="151" t="s">
        <v>13</v>
      </c>
      <c r="C29" s="14">
        <v>486</v>
      </c>
      <c r="D29" s="15">
        <v>28.032297</v>
      </c>
      <c r="E29" s="13">
        <v>1.251925</v>
      </c>
      <c r="F29" s="14">
        <v>616</v>
      </c>
      <c r="G29" s="15">
        <v>29.381301</v>
      </c>
      <c r="H29" s="13">
        <v>1.823465</v>
      </c>
      <c r="I29" s="21">
        <v>26.74897119341564</v>
      </c>
      <c r="J29" s="22">
        <v>4.812320588641026</v>
      </c>
      <c r="K29" s="23">
        <v>45.652894542404695</v>
      </c>
      <c r="L29" s="17">
        <v>28.60125260960334</v>
      </c>
      <c r="M29" s="17">
        <v>27.6676202062562</v>
      </c>
      <c r="N29" s="152">
        <v>2.8725315195977768</v>
      </c>
    </row>
    <row r="30" spans="1:14" ht="20.25" customHeight="1">
      <c r="A30" s="271"/>
      <c r="B30" s="151" t="s">
        <v>20</v>
      </c>
      <c r="C30" s="14">
        <v>313</v>
      </c>
      <c r="D30" s="15">
        <v>5.871204</v>
      </c>
      <c r="E30" s="13">
        <v>0.144996</v>
      </c>
      <c r="F30" s="14">
        <v>361</v>
      </c>
      <c r="G30" s="15">
        <v>7.157457</v>
      </c>
      <c r="H30" s="13">
        <v>1.091388</v>
      </c>
      <c r="I30" s="21">
        <v>15.335463258785943</v>
      </c>
      <c r="J30" s="22">
        <v>21.90782333572467</v>
      </c>
      <c r="K30" s="23">
        <v>652.7021435074071</v>
      </c>
      <c r="L30" s="17">
        <v>-12.165450121654501</v>
      </c>
      <c r="M30" s="17">
        <v>-4.237113408958483</v>
      </c>
      <c r="N30" s="152">
        <v>1381.3747047805196</v>
      </c>
    </row>
    <row r="31" spans="1:14" ht="20.25" customHeight="1">
      <c r="A31" s="271"/>
      <c r="B31" s="151" t="s">
        <v>21</v>
      </c>
      <c r="C31" s="14">
        <v>4</v>
      </c>
      <c r="D31" s="38">
        <v>0.159077</v>
      </c>
      <c r="E31" s="37">
        <v>0.042331</v>
      </c>
      <c r="F31" s="14">
        <v>9</v>
      </c>
      <c r="G31" s="38">
        <v>0.272136</v>
      </c>
      <c r="H31" s="37">
        <v>0.063904</v>
      </c>
      <c r="I31" s="21">
        <v>125</v>
      </c>
      <c r="J31" s="22">
        <v>71.07187085499474</v>
      </c>
      <c r="K31" s="23">
        <v>50.96265148472751</v>
      </c>
      <c r="L31" s="17">
        <v>200</v>
      </c>
      <c r="M31" s="17">
        <v>214.29198378509477</v>
      </c>
      <c r="N31" s="152">
        <v>168.43652860623374</v>
      </c>
    </row>
    <row r="32" spans="1:14" ht="20.25" customHeight="1" thickBot="1">
      <c r="A32" s="271"/>
      <c r="B32" s="151" t="s">
        <v>14</v>
      </c>
      <c r="C32" s="14"/>
      <c r="D32" s="15">
        <v>35.934715</v>
      </c>
      <c r="E32" s="13">
        <v>25.275276</v>
      </c>
      <c r="F32" s="14"/>
      <c r="G32" s="15">
        <v>39.226279</v>
      </c>
      <c r="H32" s="13">
        <v>26.368728</v>
      </c>
      <c r="I32" s="21"/>
      <c r="J32" s="22">
        <v>9.159844456815648</v>
      </c>
      <c r="K32" s="23">
        <v>4.326172343281233</v>
      </c>
      <c r="L32" s="17"/>
      <c r="M32" s="17">
        <v>13.464412443589996</v>
      </c>
      <c r="N32" s="152">
        <v>6.92551485882191</v>
      </c>
    </row>
    <row r="33" spans="1:14" ht="19.5" customHeight="1" thickBot="1">
      <c r="A33" s="272"/>
      <c r="B33" s="153" t="s">
        <v>15</v>
      </c>
      <c r="C33" s="25"/>
      <c r="D33" s="26">
        <v>349.61387900000005</v>
      </c>
      <c r="E33" s="27">
        <v>649.8463280000001</v>
      </c>
      <c r="F33" s="25"/>
      <c r="G33" s="26">
        <v>418.265843</v>
      </c>
      <c r="H33" s="27">
        <v>762.8256570000001</v>
      </c>
      <c r="I33" s="28"/>
      <c r="J33" s="29">
        <v>19.63650991098095</v>
      </c>
      <c r="K33" s="30">
        <v>17.38554549468809</v>
      </c>
      <c r="L33" s="28"/>
      <c r="M33" s="29">
        <v>27.366700502547886</v>
      </c>
      <c r="N33" s="154">
        <v>11.007240612656952</v>
      </c>
    </row>
    <row r="34" ht="21" customHeight="1" hidden="1"/>
    <row r="35" ht="21" customHeight="1" hidden="1"/>
    <row r="36" ht="21" customHeight="1" hidden="1"/>
    <row r="37" ht="21" customHeight="1" hidden="1"/>
    <row r="38" ht="21" customHeight="1" hidden="1"/>
    <row r="39" ht="21" customHeight="1"/>
    <row r="40" spans="2:14" ht="21" customHeight="1">
      <c r="B40" s="99"/>
      <c r="C40" s="99"/>
      <c r="D40" s="99"/>
      <c r="E40" s="99"/>
      <c r="F40" s="99"/>
      <c r="G40" s="99"/>
      <c r="H40" s="99"/>
      <c r="I40" s="99"/>
      <c r="J40" s="99"/>
      <c r="K40" s="99"/>
      <c r="L40" s="99"/>
      <c r="M40" s="99"/>
      <c r="N40" s="99"/>
    </row>
    <row r="41" spans="2:14" ht="11.25" customHeight="1">
      <c r="B41" s="99"/>
      <c r="C41" s="99"/>
      <c r="D41" s="99"/>
      <c r="E41" s="99"/>
      <c r="F41" s="99"/>
      <c r="G41" s="99"/>
      <c r="H41" s="99"/>
      <c r="I41" s="99"/>
      <c r="J41" s="99"/>
      <c r="K41" s="99"/>
      <c r="L41" s="99"/>
      <c r="M41" s="99"/>
      <c r="N41" s="99"/>
    </row>
    <row r="42" spans="2:14" ht="11.25" customHeight="1">
      <c r="B42" s="99"/>
      <c r="C42" s="99"/>
      <c r="D42" s="99"/>
      <c r="E42" s="99"/>
      <c r="F42" s="99"/>
      <c r="G42" s="99"/>
      <c r="H42" s="99"/>
      <c r="I42" s="99"/>
      <c r="J42" s="99"/>
      <c r="K42" s="99"/>
      <c r="L42" s="99"/>
      <c r="M42" s="99"/>
      <c r="N42" s="99"/>
    </row>
    <row r="43" spans="2:14" ht="22.5" customHeight="1">
      <c r="B43" s="99"/>
      <c r="C43" s="99"/>
      <c r="D43" s="99"/>
      <c r="E43" s="99"/>
      <c r="F43" s="99"/>
      <c r="G43" s="99"/>
      <c r="H43" s="99"/>
      <c r="I43" s="99"/>
      <c r="J43" s="99"/>
      <c r="K43" s="99"/>
      <c r="L43" s="99"/>
      <c r="M43" s="99"/>
      <c r="N43" s="99"/>
    </row>
    <row r="44" spans="2:14" ht="11.25" customHeight="1">
      <c r="B44" s="99"/>
      <c r="C44" s="99"/>
      <c r="D44" s="99"/>
      <c r="E44" s="99"/>
      <c r="F44" s="99"/>
      <c r="G44" s="99"/>
      <c r="H44" s="99"/>
      <c r="I44" s="99"/>
      <c r="J44" s="99"/>
      <c r="K44" s="99"/>
      <c r="L44" s="99"/>
      <c r="M44" s="99"/>
      <c r="N44" s="99"/>
    </row>
    <row r="45" ht="11.25" customHeight="1"/>
    <row r="46" ht="11.25" customHeight="1"/>
    <row r="47" ht="14.25"/>
    <row r="49" spans="4:14" ht="16.5" customHeight="1" thickBot="1">
      <c r="D49" s="155" t="s">
        <v>0</v>
      </c>
      <c r="E49" s="155"/>
      <c r="F49" s="155"/>
      <c r="G49" s="155"/>
      <c r="H49" s="155"/>
      <c r="I49" s="155"/>
      <c r="J49" s="155"/>
      <c r="K49" s="155"/>
      <c r="L49" s="155"/>
      <c r="M49" s="155"/>
      <c r="N49" s="155"/>
    </row>
    <row r="50" spans="1:14" ht="20.25" customHeight="1" thickBot="1">
      <c r="A50" s="354" t="s">
        <v>1</v>
      </c>
      <c r="B50" s="355"/>
      <c r="C50" s="355"/>
      <c r="D50" s="355"/>
      <c r="E50" s="355"/>
      <c r="F50" s="355"/>
      <c r="G50" s="355"/>
      <c r="H50" s="355"/>
      <c r="I50" s="355"/>
      <c r="J50" s="355"/>
      <c r="K50" s="355"/>
      <c r="L50" s="355"/>
      <c r="M50" s="355"/>
      <c r="N50" s="356"/>
    </row>
    <row r="51" spans="1:14" s="2" customFormat="1" ht="17.25" customHeight="1" thickBot="1">
      <c r="A51" s="47"/>
      <c r="B51" s="357" t="s">
        <v>23</v>
      </c>
      <c r="C51" s="359" t="s">
        <v>54</v>
      </c>
      <c r="D51" s="291"/>
      <c r="E51" s="292"/>
      <c r="F51" s="359" t="s">
        <v>55</v>
      </c>
      <c r="G51" s="291"/>
      <c r="H51" s="292"/>
      <c r="I51" s="278" t="s">
        <v>6</v>
      </c>
      <c r="J51" s="279"/>
      <c r="K51" s="280"/>
      <c r="L51" s="293"/>
      <c r="M51" s="294"/>
      <c r="N51" s="295"/>
    </row>
    <row r="52" spans="1:14" s="139" customFormat="1" ht="17.25" customHeight="1" thickBot="1">
      <c r="A52" s="156"/>
      <c r="B52" s="358"/>
      <c r="C52" s="157" t="s">
        <v>7</v>
      </c>
      <c r="D52" s="158" t="s">
        <v>8</v>
      </c>
      <c r="E52" s="159" t="s">
        <v>9</v>
      </c>
      <c r="F52" s="157" t="s">
        <v>7</v>
      </c>
      <c r="G52" s="158" t="s">
        <v>8</v>
      </c>
      <c r="H52" s="159" t="s">
        <v>9</v>
      </c>
      <c r="I52" s="160" t="s">
        <v>7</v>
      </c>
      <c r="J52" s="158" t="s">
        <v>8</v>
      </c>
      <c r="K52" s="159" t="s">
        <v>9</v>
      </c>
      <c r="L52" s="160"/>
      <c r="M52" s="158"/>
      <c r="N52" s="150"/>
    </row>
    <row r="53" spans="1:14" s="2" customFormat="1" ht="26.25" customHeight="1">
      <c r="A53" s="309" t="s">
        <v>26</v>
      </c>
      <c r="B53" s="151" t="s">
        <v>27</v>
      </c>
      <c r="C53" s="14">
        <v>93580</v>
      </c>
      <c r="D53" s="56">
        <v>42.791</v>
      </c>
      <c r="E53" s="57"/>
      <c r="F53" s="14">
        <v>56565</v>
      </c>
      <c r="G53" s="56">
        <v>24.258</v>
      </c>
      <c r="H53" s="57"/>
      <c r="I53" s="21">
        <v>-39.55439196409489</v>
      </c>
      <c r="J53" s="22">
        <v>-43.31050921922834</v>
      </c>
      <c r="K53" s="23"/>
      <c r="L53" s="58"/>
      <c r="M53" s="58"/>
      <c r="N53" s="59"/>
    </row>
    <row r="54" spans="1:14" s="2" customFormat="1" ht="26.25" customHeight="1">
      <c r="A54" s="309"/>
      <c r="B54" s="151" t="s">
        <v>28</v>
      </c>
      <c r="C54" s="14">
        <v>87380</v>
      </c>
      <c r="D54" s="56">
        <v>23.045</v>
      </c>
      <c r="E54" s="57"/>
      <c r="F54" s="14">
        <v>86235</v>
      </c>
      <c r="G54" s="56">
        <v>23.163</v>
      </c>
      <c r="H54" s="57"/>
      <c r="I54" s="21">
        <v>-1.3103685053788052</v>
      </c>
      <c r="J54" s="22">
        <v>0.5120416576263769</v>
      </c>
      <c r="K54" s="23"/>
      <c r="L54" s="58"/>
      <c r="M54" s="58"/>
      <c r="N54" s="59"/>
    </row>
    <row r="55" spans="1:14" s="2" customFormat="1" ht="26.25" customHeight="1">
      <c r="A55" s="309"/>
      <c r="B55" s="151" t="s">
        <v>29</v>
      </c>
      <c r="C55" s="14">
        <v>16958</v>
      </c>
      <c r="D55" s="56">
        <v>3.969</v>
      </c>
      <c r="E55" s="57"/>
      <c r="F55" s="14">
        <v>19225</v>
      </c>
      <c r="G55" s="56">
        <v>4.826</v>
      </c>
      <c r="H55" s="57"/>
      <c r="I55" s="21">
        <v>13.36832173605378</v>
      </c>
      <c r="J55" s="22">
        <v>21.59234063995968</v>
      </c>
      <c r="K55" s="23"/>
      <c r="L55" s="58"/>
      <c r="M55" s="58"/>
      <c r="N55" s="59"/>
    </row>
    <row r="56" spans="1:14" s="2" customFormat="1" ht="26.25" customHeight="1" thickBot="1">
      <c r="A56" s="309"/>
      <c r="B56" s="151" t="s">
        <v>30</v>
      </c>
      <c r="C56" s="14">
        <v>18770</v>
      </c>
      <c r="D56" s="56">
        <v>6.631</v>
      </c>
      <c r="E56" s="57"/>
      <c r="F56" s="14">
        <v>23275</v>
      </c>
      <c r="G56" s="56">
        <v>8.068</v>
      </c>
      <c r="H56" s="57"/>
      <c r="I56" s="21">
        <v>24.001065530101226</v>
      </c>
      <c r="J56" s="22">
        <v>21.670939526466586</v>
      </c>
      <c r="K56" s="23"/>
      <c r="L56" s="58"/>
      <c r="M56" s="58"/>
      <c r="N56" s="59"/>
    </row>
    <row r="57" spans="1:14" s="2" customFormat="1" ht="33.75" customHeight="1">
      <c r="A57" s="310" t="s">
        <v>33</v>
      </c>
      <c r="B57" s="145" t="s">
        <v>34</v>
      </c>
      <c r="C57" s="62">
        <v>163837</v>
      </c>
      <c r="D57" s="63">
        <v>55.41</v>
      </c>
      <c r="E57" s="64"/>
      <c r="F57" s="62">
        <v>185583</v>
      </c>
      <c r="G57" s="63">
        <v>57.137</v>
      </c>
      <c r="H57" s="64"/>
      <c r="I57" s="65">
        <v>13.272948113063594</v>
      </c>
      <c r="J57" s="66">
        <v>3.1167659267280348</v>
      </c>
      <c r="K57" s="67"/>
      <c r="L57" s="68"/>
      <c r="M57" s="68"/>
      <c r="N57" s="69"/>
    </row>
    <row r="58" spans="1:14" s="2" customFormat="1" ht="33.75" customHeight="1" thickBot="1">
      <c r="A58" s="309"/>
      <c r="B58" s="151" t="s">
        <v>56</v>
      </c>
      <c r="C58" s="14">
        <v>46356</v>
      </c>
      <c r="D58" s="56">
        <v>3.786</v>
      </c>
      <c r="E58" s="57"/>
      <c r="F58" s="14">
        <v>52219</v>
      </c>
      <c r="G58" s="56">
        <v>4.712</v>
      </c>
      <c r="H58" s="57"/>
      <c r="I58" s="21">
        <v>12.647769436534645</v>
      </c>
      <c r="J58" s="22">
        <v>24.45853143159006</v>
      </c>
      <c r="K58" s="23"/>
      <c r="L58" s="58"/>
      <c r="M58" s="58"/>
      <c r="N58" s="59"/>
    </row>
    <row r="59" spans="1:14" s="101" customFormat="1" ht="27.75" customHeight="1" thickBot="1">
      <c r="A59" s="344" t="s">
        <v>37</v>
      </c>
      <c r="B59" s="345"/>
      <c r="C59" s="161">
        <v>54429.55</v>
      </c>
      <c r="D59" s="162">
        <v>32.64563</v>
      </c>
      <c r="E59" s="163">
        <v>804.817281</v>
      </c>
      <c r="F59" s="161">
        <v>54429.55</v>
      </c>
      <c r="G59" s="162">
        <v>32.64563</v>
      </c>
      <c r="H59" s="163">
        <v>804.817281</v>
      </c>
      <c r="I59" s="164">
        <v>0</v>
      </c>
      <c r="J59" s="165">
        <v>0</v>
      </c>
      <c r="K59" s="166">
        <v>0</v>
      </c>
      <c r="L59" s="167"/>
      <c r="M59" s="167"/>
      <c r="N59" s="168"/>
    </row>
    <row r="60" spans="1:14" ht="21" customHeight="1" thickBot="1">
      <c r="A60" s="354" t="s">
        <v>16</v>
      </c>
      <c r="B60" s="355"/>
      <c r="C60" s="355"/>
      <c r="D60" s="355"/>
      <c r="E60" s="355"/>
      <c r="F60" s="355"/>
      <c r="G60" s="355"/>
      <c r="H60" s="355"/>
      <c r="I60" s="355"/>
      <c r="J60" s="355"/>
      <c r="K60" s="355"/>
      <c r="L60" s="355"/>
      <c r="M60" s="355"/>
      <c r="N60" s="356"/>
    </row>
    <row r="61" spans="1:14" ht="16.5" customHeight="1" thickBot="1">
      <c r="A61" s="169"/>
      <c r="B61" s="357" t="s">
        <v>23</v>
      </c>
      <c r="C61" s="359">
        <v>41306</v>
      </c>
      <c r="D61" s="291"/>
      <c r="E61" s="292"/>
      <c r="F61" s="359">
        <v>41671</v>
      </c>
      <c r="G61" s="291"/>
      <c r="H61" s="292"/>
      <c r="I61" s="278" t="s">
        <v>6</v>
      </c>
      <c r="J61" s="279"/>
      <c r="K61" s="280"/>
      <c r="L61" s="293" t="s">
        <v>19</v>
      </c>
      <c r="M61" s="294"/>
      <c r="N61" s="295"/>
    </row>
    <row r="62" spans="1:14" ht="16.5" customHeight="1" thickBot="1">
      <c r="A62" s="156"/>
      <c r="B62" s="358"/>
      <c r="C62" s="157" t="s">
        <v>7</v>
      </c>
      <c r="D62" s="158" t="s">
        <v>8</v>
      </c>
      <c r="E62" s="159" t="s">
        <v>9</v>
      </c>
      <c r="F62" s="157" t="s">
        <v>7</v>
      </c>
      <c r="G62" s="158" t="s">
        <v>8</v>
      </c>
      <c r="H62" s="159" t="s">
        <v>9</v>
      </c>
      <c r="I62" s="160" t="s">
        <v>7</v>
      </c>
      <c r="J62" s="158" t="s">
        <v>8</v>
      </c>
      <c r="K62" s="159" t="s">
        <v>9</v>
      </c>
      <c r="L62" s="160" t="s">
        <v>7</v>
      </c>
      <c r="M62" s="158" t="s">
        <v>8</v>
      </c>
      <c r="N62" s="150" t="s">
        <v>9</v>
      </c>
    </row>
    <row r="63" spans="1:14" ht="25.5" customHeight="1">
      <c r="A63" s="309" t="s">
        <v>26</v>
      </c>
      <c r="B63" s="151" t="s">
        <v>27</v>
      </c>
      <c r="C63" s="14">
        <v>30830</v>
      </c>
      <c r="D63" s="56">
        <v>14.879</v>
      </c>
      <c r="E63" s="57"/>
      <c r="F63" s="14">
        <v>18090</v>
      </c>
      <c r="G63" s="56">
        <v>7.14</v>
      </c>
      <c r="H63" s="57"/>
      <c r="I63" s="21">
        <v>-41.32338631203373</v>
      </c>
      <c r="J63" s="22">
        <v>-52.012904093017006</v>
      </c>
      <c r="K63" s="23"/>
      <c r="L63" s="82">
        <v>9.769417475728154</v>
      </c>
      <c r="M63" s="83">
        <v>17.997025285076848</v>
      </c>
      <c r="N63" s="84"/>
    </row>
    <row r="64" spans="1:14" ht="25.5" customHeight="1">
      <c r="A64" s="309"/>
      <c r="B64" s="151" t="s">
        <v>28</v>
      </c>
      <c r="C64" s="14">
        <v>25630</v>
      </c>
      <c r="D64" s="56">
        <v>6.843</v>
      </c>
      <c r="E64" s="57"/>
      <c r="F64" s="14">
        <v>26380</v>
      </c>
      <c r="G64" s="56">
        <v>6.805</v>
      </c>
      <c r="H64" s="57"/>
      <c r="I64" s="21">
        <v>2.926258291065158</v>
      </c>
      <c r="J64" s="22">
        <v>-0.5553119976618479</v>
      </c>
      <c r="K64" s="23"/>
      <c r="L64" s="21">
        <v>30.561742143033904</v>
      </c>
      <c r="M64" s="22">
        <v>19.848538217682282</v>
      </c>
      <c r="N64" s="85"/>
    </row>
    <row r="65" spans="1:14" ht="25.5" customHeight="1">
      <c r="A65" s="309"/>
      <c r="B65" s="151" t="s">
        <v>29</v>
      </c>
      <c r="C65" s="14">
        <v>4995</v>
      </c>
      <c r="D65" s="56">
        <v>1.163</v>
      </c>
      <c r="E65" s="57"/>
      <c r="F65" s="14">
        <v>4630</v>
      </c>
      <c r="G65" s="56">
        <v>1.126</v>
      </c>
      <c r="H65" s="57"/>
      <c r="I65" s="21">
        <v>-7.307307307307307</v>
      </c>
      <c r="J65" s="22">
        <v>-3.181427343078258</v>
      </c>
      <c r="K65" s="23"/>
      <c r="L65" s="21">
        <v>-53.72313843078461</v>
      </c>
      <c r="M65" s="22">
        <v>-53.94683026584867</v>
      </c>
      <c r="N65" s="85"/>
    </row>
    <row r="66" spans="1:14" ht="25.5" customHeight="1" thickBot="1">
      <c r="A66" s="309"/>
      <c r="B66" s="151" t="s">
        <v>30</v>
      </c>
      <c r="C66" s="14">
        <v>7620</v>
      </c>
      <c r="D66" s="56">
        <v>2.788</v>
      </c>
      <c r="E66" s="57"/>
      <c r="F66" s="14">
        <v>4915</v>
      </c>
      <c r="G66" s="56">
        <v>1.83</v>
      </c>
      <c r="H66" s="57"/>
      <c r="I66" s="21">
        <v>-35.498687664041995</v>
      </c>
      <c r="J66" s="22">
        <v>-34.36154949784792</v>
      </c>
      <c r="K66" s="23"/>
      <c r="L66" s="86">
        <v>6.0409924487594395</v>
      </c>
      <c r="M66" s="87">
        <v>22.162883845126835</v>
      </c>
      <c r="N66" s="88"/>
    </row>
    <row r="67" spans="1:14" ht="34.5" customHeight="1">
      <c r="A67" s="310" t="s">
        <v>33</v>
      </c>
      <c r="B67" s="145" t="s">
        <v>34</v>
      </c>
      <c r="C67" s="62">
        <v>57440</v>
      </c>
      <c r="D67" s="63">
        <v>20.015</v>
      </c>
      <c r="E67" s="64"/>
      <c r="F67" s="62">
        <v>62543</v>
      </c>
      <c r="G67" s="63">
        <v>18.5</v>
      </c>
      <c r="H67" s="64"/>
      <c r="I67" s="65">
        <v>8.884052924791085</v>
      </c>
      <c r="J67" s="66">
        <v>-7.569323007744194</v>
      </c>
      <c r="K67" s="67"/>
      <c r="L67" s="22">
        <v>36.84060824855049</v>
      </c>
      <c r="M67" s="22">
        <v>19.958500842951626</v>
      </c>
      <c r="N67" s="85"/>
    </row>
    <row r="68" spans="1:14" ht="34.5" customHeight="1" thickBot="1">
      <c r="A68" s="309"/>
      <c r="B68" s="151" t="s">
        <v>56</v>
      </c>
      <c r="C68" s="14">
        <v>18870</v>
      </c>
      <c r="D68" s="56">
        <v>1.231</v>
      </c>
      <c r="E68" s="57"/>
      <c r="F68" s="14">
        <v>11209</v>
      </c>
      <c r="G68" s="56">
        <v>1.167</v>
      </c>
      <c r="H68" s="57"/>
      <c r="I68" s="21">
        <v>-40.59883412824589</v>
      </c>
      <c r="J68" s="22">
        <v>-5.199025182778233</v>
      </c>
      <c r="K68" s="23"/>
      <c r="L68" s="22">
        <v>-42.50320595024365</v>
      </c>
      <c r="M68" s="22">
        <v>-15.61822125813449</v>
      </c>
      <c r="N68" s="85"/>
    </row>
    <row r="69" spans="1:14" ht="20.25" customHeight="1" thickBot="1">
      <c r="A69" s="344" t="s">
        <v>37</v>
      </c>
      <c r="B69" s="345"/>
      <c r="C69" s="161">
        <v>25486</v>
      </c>
      <c r="D69" s="162">
        <v>15.445944</v>
      </c>
      <c r="E69" s="163">
        <v>377.700104</v>
      </c>
      <c r="F69" s="161">
        <v>25486</v>
      </c>
      <c r="G69" s="162">
        <v>15.445944</v>
      </c>
      <c r="H69" s="163">
        <v>377.700104</v>
      </c>
      <c r="I69" s="164">
        <v>0</v>
      </c>
      <c r="J69" s="165">
        <v>0</v>
      </c>
      <c r="K69" s="166">
        <v>0</v>
      </c>
      <c r="L69" s="165">
        <v>-11.945839401179189</v>
      </c>
      <c r="M69" s="165">
        <v>-10.196360561466063</v>
      </c>
      <c r="N69" s="170">
        <v>-11.56991000621827</v>
      </c>
    </row>
    <row r="70" spans="1:14" s="101" customFormat="1" ht="21" customHeight="1">
      <c r="A70" s="99"/>
      <c r="B70" s="99"/>
      <c r="C70" s="99"/>
      <c r="D70" s="99"/>
      <c r="E70" s="99"/>
      <c r="F70" s="99"/>
      <c r="G70" s="99"/>
      <c r="H70" s="99"/>
      <c r="I70" s="99"/>
      <c r="J70" s="99"/>
      <c r="K70" s="99"/>
      <c r="L70" s="99"/>
      <c r="M70" s="99"/>
      <c r="N70" s="99"/>
    </row>
    <row r="71" spans="1:14" s="101" customFormat="1" ht="39" customHeight="1">
      <c r="A71" s="99"/>
      <c r="B71" s="99"/>
      <c r="C71" s="99"/>
      <c r="D71" s="99"/>
      <c r="E71" s="99"/>
      <c r="F71" s="99"/>
      <c r="G71" s="99"/>
      <c r="H71" s="99"/>
      <c r="I71" s="99"/>
      <c r="J71" s="99"/>
      <c r="K71" s="99"/>
      <c r="L71" s="99"/>
      <c r="M71" s="99"/>
      <c r="N71" s="99"/>
    </row>
    <row r="72" spans="1:14" s="101" customFormat="1" ht="11.25" customHeight="1">
      <c r="A72" s="99"/>
      <c r="B72" s="99"/>
      <c r="C72" s="99"/>
      <c r="D72" s="99"/>
      <c r="E72" s="99"/>
      <c r="F72" s="99"/>
      <c r="G72" s="99"/>
      <c r="H72" s="99"/>
      <c r="I72" s="99"/>
      <c r="J72" s="99"/>
      <c r="K72" s="99"/>
      <c r="L72" s="99"/>
      <c r="M72" s="99"/>
      <c r="N72" s="99"/>
    </row>
    <row r="73" spans="1:14" s="101" customFormat="1" ht="20.25" customHeight="1">
      <c r="A73" s="99"/>
      <c r="B73" s="99"/>
      <c r="C73" s="99"/>
      <c r="D73" s="99"/>
      <c r="E73" s="99"/>
      <c r="F73" s="99"/>
      <c r="G73" s="99"/>
      <c r="H73" s="99"/>
      <c r="I73" s="99"/>
      <c r="J73" s="99"/>
      <c r="K73" s="99"/>
      <c r="L73" s="99"/>
      <c r="M73" s="99"/>
      <c r="N73" s="99"/>
    </row>
    <row r="74" spans="1:14" s="101" customFormat="1" ht="20.25" customHeight="1">
      <c r="A74" s="99"/>
      <c r="B74" s="99"/>
      <c r="C74" s="99"/>
      <c r="D74" s="99"/>
      <c r="E74" s="99"/>
      <c r="F74" s="99"/>
      <c r="G74" s="99"/>
      <c r="H74" s="99"/>
      <c r="I74" s="99"/>
      <c r="J74" s="99"/>
      <c r="K74" s="99"/>
      <c r="L74" s="99"/>
      <c r="M74" s="99"/>
      <c r="N74" s="99"/>
    </row>
    <row r="75" spans="1:14" s="101" customFormat="1" ht="19.5" customHeight="1">
      <c r="A75" s="99"/>
      <c r="B75" s="307" t="s">
        <v>0</v>
      </c>
      <c r="C75" s="307"/>
      <c r="D75" s="307"/>
      <c r="E75" s="307"/>
      <c r="F75" s="307"/>
      <c r="G75" s="307"/>
      <c r="H75" s="307"/>
      <c r="I75" s="307"/>
      <c r="J75" s="307"/>
      <c r="K75" s="307"/>
      <c r="L75" s="307"/>
      <c r="M75" s="307"/>
      <c r="N75" s="307"/>
    </row>
    <row r="76" spans="4:14" s="2" customFormat="1" ht="12" customHeight="1" thickBot="1">
      <c r="D76" s="171"/>
      <c r="E76" s="171"/>
      <c r="G76" s="171"/>
      <c r="H76" s="171"/>
      <c r="I76" s="171"/>
      <c r="J76" s="171"/>
      <c r="K76" s="171"/>
      <c r="L76" s="171"/>
      <c r="M76" s="171"/>
      <c r="N76" s="171"/>
    </row>
    <row r="77" spans="1:14" s="103" customFormat="1" ht="16.5" customHeight="1" thickBot="1">
      <c r="A77" s="328" t="s">
        <v>42</v>
      </c>
      <c r="B77" s="346" t="s">
        <v>23</v>
      </c>
      <c r="C77" s="348" t="s">
        <v>8</v>
      </c>
      <c r="D77" s="349"/>
      <c r="E77" s="350" t="s">
        <v>39</v>
      </c>
      <c r="F77" s="350"/>
      <c r="G77" s="351" t="s">
        <v>6</v>
      </c>
      <c r="H77" s="352"/>
      <c r="I77" s="353" t="s">
        <v>8</v>
      </c>
      <c r="J77" s="338"/>
      <c r="K77" s="337" t="s">
        <v>39</v>
      </c>
      <c r="L77" s="338"/>
      <c r="M77" s="339" t="s">
        <v>6</v>
      </c>
      <c r="N77" s="340"/>
    </row>
    <row r="78" spans="1:14" s="108" customFormat="1" ht="21" customHeight="1" thickBot="1">
      <c r="A78" s="329"/>
      <c r="B78" s="347"/>
      <c r="C78" s="172" t="s">
        <v>57</v>
      </c>
      <c r="D78" s="172" t="s">
        <v>58</v>
      </c>
      <c r="E78" s="172" t="s">
        <v>57</v>
      </c>
      <c r="F78" s="172" t="s">
        <v>58</v>
      </c>
      <c r="G78" s="106" t="s">
        <v>40</v>
      </c>
      <c r="H78" s="107" t="s">
        <v>41</v>
      </c>
      <c r="I78" s="104" t="s">
        <v>59</v>
      </c>
      <c r="J78" s="105" t="s">
        <v>60</v>
      </c>
      <c r="K78" s="104" t="s">
        <v>59</v>
      </c>
      <c r="L78" s="105" t="s">
        <v>60</v>
      </c>
      <c r="M78" s="173" t="s">
        <v>40</v>
      </c>
      <c r="N78" s="174" t="s">
        <v>41</v>
      </c>
    </row>
    <row r="79" spans="1:14" s="2" customFormat="1" ht="14.25" customHeight="1">
      <c r="A79" s="330"/>
      <c r="B79" s="175" t="s">
        <v>43</v>
      </c>
      <c r="C79" s="111">
        <v>164.470482</v>
      </c>
      <c r="D79" s="111">
        <v>124.569135</v>
      </c>
      <c r="E79" s="112">
        <v>91.743885</v>
      </c>
      <c r="F79" s="112">
        <v>65.488756</v>
      </c>
      <c r="G79" s="113">
        <v>-24.260491314180012</v>
      </c>
      <c r="H79" s="114">
        <v>-28.61785175110037</v>
      </c>
      <c r="I79" s="110">
        <v>57.801937</v>
      </c>
      <c r="J79" s="111">
        <v>58.710518</v>
      </c>
      <c r="K79" s="111">
        <v>31.806199</v>
      </c>
      <c r="L79" s="111">
        <v>30.911015</v>
      </c>
      <c r="M79" s="176">
        <v>1.571886769123322</v>
      </c>
      <c r="N79" s="177">
        <v>-2.814495375571285</v>
      </c>
    </row>
    <row r="80" spans="1:14" s="2" customFormat="1" ht="15" customHeight="1">
      <c r="A80" s="330"/>
      <c r="B80" s="175" t="s">
        <v>44</v>
      </c>
      <c r="C80" s="111">
        <v>17.244338</v>
      </c>
      <c r="D80" s="111">
        <v>21.497103</v>
      </c>
      <c r="E80" s="112">
        <v>85.249826</v>
      </c>
      <c r="F80" s="112">
        <v>83.630416</v>
      </c>
      <c r="G80" s="113">
        <v>24.661804935625828</v>
      </c>
      <c r="H80" s="114">
        <v>-1.8996050502202808</v>
      </c>
      <c r="I80" s="110">
        <v>7.939726</v>
      </c>
      <c r="J80" s="111">
        <v>10.275161</v>
      </c>
      <c r="K80" s="111">
        <v>40.169692</v>
      </c>
      <c r="L80" s="111">
        <v>41.2605</v>
      </c>
      <c r="M80" s="176">
        <v>29.414554104260027</v>
      </c>
      <c r="N80" s="177">
        <v>2.7155000342048994</v>
      </c>
    </row>
    <row r="81" spans="1:14" s="2" customFormat="1" ht="14.25" customHeight="1" thickBot="1">
      <c r="A81" s="331"/>
      <c r="B81" s="178" t="s">
        <v>45</v>
      </c>
      <c r="C81" s="117">
        <v>558.102197</v>
      </c>
      <c r="D81" s="117">
        <v>384.287367</v>
      </c>
      <c r="E81" s="118">
        <v>317.323082</v>
      </c>
      <c r="F81" s="118">
        <v>270.554518</v>
      </c>
      <c r="G81" s="119">
        <v>-31.143907143587185</v>
      </c>
      <c r="H81" s="120">
        <v>-14.738468977809823</v>
      </c>
      <c r="I81" s="116">
        <v>260.282779</v>
      </c>
      <c r="J81" s="117">
        <v>189.734774</v>
      </c>
      <c r="K81" s="117">
        <v>73.609161</v>
      </c>
      <c r="L81" s="117">
        <v>69.783541</v>
      </c>
      <c r="M81" s="179">
        <v>-27.104369052398976</v>
      </c>
      <c r="N81" s="180">
        <v>-5.1972063640285215</v>
      </c>
    </row>
    <row r="82" spans="9:11" ht="12" customHeight="1">
      <c r="I82" s="181"/>
      <c r="J82" s="181"/>
      <c r="K82" s="181"/>
    </row>
    <row r="83" ht="12.75" customHeight="1" hidden="1"/>
    <row r="84" spans="1:2" ht="34.5" customHeight="1" thickBot="1">
      <c r="A84" s="182"/>
      <c r="B84" s="183"/>
    </row>
    <row r="85" spans="1:12" s="5" customFormat="1" ht="18" customHeight="1" thickBot="1">
      <c r="A85" s="315" t="s">
        <v>61</v>
      </c>
      <c r="B85" s="316"/>
      <c r="C85" s="341" t="s">
        <v>62</v>
      </c>
      <c r="D85" s="342"/>
      <c r="E85" s="342"/>
      <c r="F85" s="343"/>
      <c r="G85" s="319" t="s">
        <v>63</v>
      </c>
      <c r="H85" s="320"/>
      <c r="I85" s="320"/>
      <c r="J85" s="321"/>
      <c r="K85" s="322" t="s">
        <v>48</v>
      </c>
      <c r="L85" s="323"/>
    </row>
    <row r="86" spans="1:12" s="127" customFormat="1" ht="21" customHeight="1" thickBot="1">
      <c r="A86" s="317"/>
      <c r="B86" s="318"/>
      <c r="C86" s="324">
        <v>2013</v>
      </c>
      <c r="D86" s="325"/>
      <c r="E86" s="123">
        <v>2014</v>
      </c>
      <c r="F86" s="124" t="s">
        <v>49</v>
      </c>
      <c r="G86" s="324">
        <v>2013</v>
      </c>
      <c r="H86" s="325"/>
      <c r="I86" s="123">
        <v>2014</v>
      </c>
      <c r="J86" s="124" t="s">
        <v>49</v>
      </c>
      <c r="K86" s="125" t="s">
        <v>47</v>
      </c>
      <c r="L86" s="126" t="s">
        <v>49</v>
      </c>
    </row>
    <row r="87" spans="1:12" s="5" customFormat="1" ht="22.5" customHeight="1" thickBot="1">
      <c r="A87" s="128" t="s">
        <v>51</v>
      </c>
      <c r="B87" s="129"/>
      <c r="C87" s="326">
        <v>10892</v>
      </c>
      <c r="D87" s="327"/>
      <c r="E87" s="130">
        <v>11482</v>
      </c>
      <c r="F87" s="131">
        <v>5.416819684171869</v>
      </c>
      <c r="G87" s="326">
        <v>5532</v>
      </c>
      <c r="H87" s="327"/>
      <c r="I87" s="130">
        <v>5729</v>
      </c>
      <c r="J87" s="131">
        <v>3.561099060014461</v>
      </c>
      <c r="K87" s="132">
        <v>5753</v>
      </c>
      <c r="L87" s="133">
        <v>-0.4171736485312011</v>
      </c>
    </row>
    <row r="88" spans="2:14" s="4" customFormat="1" ht="14.25">
      <c r="B88" s="5"/>
      <c r="D88" s="100"/>
      <c r="E88" s="100"/>
      <c r="G88" s="100"/>
      <c r="H88" s="100"/>
      <c r="I88" s="100"/>
      <c r="J88" s="100"/>
      <c r="K88" s="100"/>
      <c r="L88" s="100"/>
      <c r="M88" s="100"/>
      <c r="N88" s="100"/>
    </row>
  </sheetData>
  <sheetProtection/>
  <mergeCells count="49">
    <mergeCell ref="A10:K10"/>
    <mergeCell ref="A12:A33"/>
    <mergeCell ref="B12:K12"/>
    <mergeCell ref="B13:B14"/>
    <mergeCell ref="C13:E13"/>
    <mergeCell ref="F13:H13"/>
    <mergeCell ref="I13:K13"/>
    <mergeCell ref="L13:N13"/>
    <mergeCell ref="B23:N23"/>
    <mergeCell ref="B24:B25"/>
    <mergeCell ref="C24:E24"/>
    <mergeCell ref="F24:H24"/>
    <mergeCell ref="I24:K24"/>
    <mergeCell ref="L24:N24"/>
    <mergeCell ref="A50:N50"/>
    <mergeCell ref="B51:B52"/>
    <mergeCell ref="C51:E51"/>
    <mergeCell ref="F51:H51"/>
    <mergeCell ref="I51:K51"/>
    <mergeCell ref="L51:N51"/>
    <mergeCell ref="A53:A56"/>
    <mergeCell ref="A57:A58"/>
    <mergeCell ref="A59:B59"/>
    <mergeCell ref="A60:N60"/>
    <mergeCell ref="B61:B62"/>
    <mergeCell ref="C61:E61"/>
    <mergeCell ref="F61:H61"/>
    <mergeCell ref="I61:K61"/>
    <mergeCell ref="L61:N61"/>
    <mergeCell ref="A63:A66"/>
    <mergeCell ref="A67:A68"/>
    <mergeCell ref="A69:B69"/>
    <mergeCell ref="B75:N75"/>
    <mergeCell ref="A77:A81"/>
    <mergeCell ref="B77:B78"/>
    <mergeCell ref="C77:D77"/>
    <mergeCell ref="E77:F77"/>
    <mergeCell ref="G77:H77"/>
    <mergeCell ref="I77:J77"/>
    <mergeCell ref="C87:D87"/>
    <mergeCell ref="G87:H87"/>
    <mergeCell ref="K77:L77"/>
    <mergeCell ref="M77:N77"/>
    <mergeCell ref="A85:B86"/>
    <mergeCell ref="C85:F85"/>
    <mergeCell ref="G85:J85"/>
    <mergeCell ref="K85:L85"/>
    <mergeCell ref="C86:D86"/>
    <mergeCell ref="G86:H86"/>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4:N88"/>
  <sheetViews>
    <sheetView rightToLeft="1" zoomScalePageLayoutView="0" workbookViewId="0" topLeftCell="A69">
      <selection activeCell="R91" sqref="R91"/>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2" ht="117.75" customHeight="1"/>
    <row r="13" ht="1.5" customHeight="1"/>
    <row r="14" spans="1:14" ht="24" customHeight="1">
      <c r="A14" s="184"/>
      <c r="B14" s="185"/>
      <c r="C14" s="184"/>
      <c r="D14" s="186"/>
      <c r="E14" s="186"/>
      <c r="F14" s="184"/>
      <c r="G14" s="186"/>
      <c r="H14" s="186"/>
      <c r="I14" s="186"/>
      <c r="J14" s="186"/>
      <c r="K14" s="186"/>
      <c r="L14" s="186"/>
      <c r="M14" s="186"/>
      <c r="N14" s="186"/>
    </row>
    <row r="15" spans="1:14" ht="18.75" customHeight="1">
      <c r="A15" s="184"/>
      <c r="B15" s="185"/>
      <c r="C15" s="184"/>
      <c r="D15" s="186"/>
      <c r="E15" s="186"/>
      <c r="F15" s="184"/>
      <c r="G15" s="186"/>
      <c r="H15" s="186"/>
      <c r="I15" s="186"/>
      <c r="J15" s="186"/>
      <c r="K15" s="186"/>
      <c r="L15" s="186"/>
      <c r="M15" s="186"/>
      <c r="N15" s="186"/>
    </row>
    <row r="16" spans="1:14" ht="12.75" customHeight="1" thickBot="1">
      <c r="A16" s="407" t="s">
        <v>0</v>
      </c>
      <c r="B16" s="407"/>
      <c r="C16" s="407"/>
      <c r="D16" s="407"/>
      <c r="E16" s="407"/>
      <c r="F16" s="407"/>
      <c r="G16" s="407"/>
      <c r="H16" s="407"/>
      <c r="I16" s="407"/>
      <c r="J16" s="407"/>
      <c r="K16" s="407"/>
      <c r="L16" s="186"/>
      <c r="M16" s="186"/>
      <c r="N16" s="186"/>
    </row>
    <row r="17" spans="1:14" ht="13.5" customHeight="1" hidden="1">
      <c r="A17" s="184"/>
      <c r="B17" s="185"/>
      <c r="C17" s="184"/>
      <c r="D17" s="186"/>
      <c r="E17" s="186"/>
      <c r="F17" s="184"/>
      <c r="G17" s="186"/>
      <c r="H17" s="186"/>
      <c r="I17" s="186"/>
      <c r="J17" s="186"/>
      <c r="K17" s="186"/>
      <c r="L17" s="186"/>
      <c r="M17" s="186"/>
      <c r="N17" s="186"/>
    </row>
    <row r="18" spans="1:14" ht="20.25" customHeight="1" thickBot="1">
      <c r="A18" s="408" t="s">
        <v>52</v>
      </c>
      <c r="B18" s="394" t="s">
        <v>53</v>
      </c>
      <c r="C18" s="395"/>
      <c r="D18" s="395"/>
      <c r="E18" s="395"/>
      <c r="F18" s="395"/>
      <c r="G18" s="395"/>
      <c r="H18" s="395"/>
      <c r="I18" s="395"/>
      <c r="J18" s="395"/>
      <c r="K18" s="395"/>
      <c r="L18" s="186"/>
      <c r="M18" s="186"/>
      <c r="N18" s="186"/>
    </row>
    <row r="19" spans="1:14" s="2" customFormat="1" ht="19.5" customHeight="1" thickBot="1">
      <c r="A19" s="409" t="s">
        <v>2</v>
      </c>
      <c r="B19" s="411" t="s">
        <v>3</v>
      </c>
      <c r="C19" s="413" t="s">
        <v>64</v>
      </c>
      <c r="D19" s="414"/>
      <c r="E19" s="415"/>
      <c r="F19" s="413" t="s">
        <v>65</v>
      </c>
      <c r="G19" s="414"/>
      <c r="H19" s="415"/>
      <c r="I19" s="416" t="s">
        <v>6</v>
      </c>
      <c r="J19" s="417"/>
      <c r="K19" s="418"/>
      <c r="L19" s="393"/>
      <c r="M19" s="393"/>
      <c r="N19" s="393"/>
    </row>
    <row r="20" spans="1:14" s="139" customFormat="1" ht="21" customHeight="1" thickBot="1">
      <c r="A20" s="409"/>
      <c r="B20" s="412"/>
      <c r="C20" s="187" t="s">
        <v>7</v>
      </c>
      <c r="D20" s="188" t="s">
        <v>8</v>
      </c>
      <c r="E20" s="189" t="s">
        <v>9</v>
      </c>
      <c r="F20" s="187" t="s">
        <v>7</v>
      </c>
      <c r="G20" s="188" t="s">
        <v>8</v>
      </c>
      <c r="H20" s="189" t="s">
        <v>9</v>
      </c>
      <c r="I20" s="190" t="s">
        <v>7</v>
      </c>
      <c r="J20" s="188" t="s">
        <v>8</v>
      </c>
      <c r="K20" s="191" t="s">
        <v>9</v>
      </c>
      <c r="L20" s="192"/>
      <c r="M20" s="192"/>
      <c r="N20" s="192"/>
    </row>
    <row r="21" spans="1:14" s="2" customFormat="1" ht="18.75" customHeight="1">
      <c r="A21" s="409"/>
      <c r="B21" s="193" t="s">
        <v>10</v>
      </c>
      <c r="C21" s="194">
        <v>59586</v>
      </c>
      <c r="D21" s="195">
        <v>860.417561</v>
      </c>
      <c r="E21" s="196">
        <v>1903.625085</v>
      </c>
      <c r="F21" s="194">
        <v>66289</v>
      </c>
      <c r="G21" s="195">
        <v>979.147396</v>
      </c>
      <c r="H21" s="196">
        <v>2083.455531</v>
      </c>
      <c r="I21" s="197">
        <v>11.249286745208606</v>
      </c>
      <c r="J21" s="198">
        <v>13.799094809502613</v>
      </c>
      <c r="K21" s="199">
        <v>9.446736514296363</v>
      </c>
      <c r="L21" s="200"/>
      <c r="M21" s="200"/>
      <c r="N21" s="200"/>
    </row>
    <row r="22" spans="1:14" s="2" customFormat="1" ht="18.75" customHeight="1">
      <c r="A22" s="409"/>
      <c r="B22" s="193" t="s">
        <v>11</v>
      </c>
      <c r="C22" s="194">
        <v>1717</v>
      </c>
      <c r="D22" s="195">
        <v>33.178877</v>
      </c>
      <c r="E22" s="196">
        <v>89.96964</v>
      </c>
      <c r="F22" s="194">
        <v>2112</v>
      </c>
      <c r="G22" s="195">
        <v>40.756279</v>
      </c>
      <c r="H22" s="196">
        <v>108.671558</v>
      </c>
      <c r="I22" s="197">
        <v>23.005241700640653</v>
      </c>
      <c r="J22" s="198">
        <v>22.83803035286577</v>
      </c>
      <c r="K22" s="199">
        <v>20.786921010243017</v>
      </c>
      <c r="L22" s="200"/>
      <c r="M22" s="200"/>
      <c r="N22" s="200"/>
    </row>
    <row r="23" spans="1:14" s="2" customFormat="1" ht="18.75" customHeight="1">
      <c r="A23" s="409"/>
      <c r="B23" s="193" t="s">
        <v>12</v>
      </c>
      <c r="C23" s="194">
        <v>3341</v>
      </c>
      <c r="D23" s="195">
        <v>10.423692</v>
      </c>
      <c r="E23" s="196">
        <v>18.557973</v>
      </c>
      <c r="F23" s="194">
        <v>4334</v>
      </c>
      <c r="G23" s="195">
        <v>13.507814</v>
      </c>
      <c r="H23" s="196">
        <v>23.657587</v>
      </c>
      <c r="I23" s="201">
        <v>29.721640227476804</v>
      </c>
      <c r="J23" s="202">
        <v>29.5876163647199</v>
      </c>
      <c r="K23" s="203">
        <v>27.47936964882964</v>
      </c>
      <c r="L23" s="200"/>
      <c r="M23" s="200"/>
      <c r="N23" s="200"/>
    </row>
    <row r="24" spans="1:14" s="2" customFormat="1" ht="18.75" customHeight="1">
      <c r="A24" s="409"/>
      <c r="B24" s="193" t="s">
        <v>13</v>
      </c>
      <c r="C24" s="194">
        <v>1509</v>
      </c>
      <c r="D24" s="195">
        <v>80.028213</v>
      </c>
      <c r="E24" s="196">
        <v>4.259286</v>
      </c>
      <c r="F24" s="194">
        <v>1634</v>
      </c>
      <c r="G24" s="195">
        <v>84.591988</v>
      </c>
      <c r="H24" s="196">
        <v>5.76754</v>
      </c>
      <c r="I24" s="201">
        <v>8.28363154406892</v>
      </c>
      <c r="J24" s="202">
        <v>5.702707618874368</v>
      </c>
      <c r="K24" s="203">
        <v>35.410958550329795</v>
      </c>
      <c r="L24" s="200"/>
      <c r="M24" s="200"/>
      <c r="N24" s="200"/>
    </row>
    <row r="25" spans="1:14" s="2" customFormat="1" ht="18.75" customHeight="1">
      <c r="A25" s="409"/>
      <c r="B25" s="193" t="s">
        <v>20</v>
      </c>
      <c r="C25" s="194">
        <v>951</v>
      </c>
      <c r="D25" s="195">
        <v>17.621528</v>
      </c>
      <c r="E25" s="196">
        <v>0.304009</v>
      </c>
      <c r="F25" s="194">
        <v>1168</v>
      </c>
      <c r="G25" s="195">
        <v>22.659022</v>
      </c>
      <c r="H25" s="196">
        <v>3.528127</v>
      </c>
      <c r="I25" s="201">
        <v>22.81808622502629</v>
      </c>
      <c r="J25" s="202">
        <v>28.58715770845751</v>
      </c>
      <c r="K25" s="203">
        <v>1060.5337341986587</v>
      </c>
      <c r="L25" s="200"/>
      <c r="M25" s="200"/>
      <c r="N25" s="200"/>
    </row>
    <row r="26" spans="1:14" s="2" customFormat="1" ht="18.75" customHeight="1">
      <c r="A26" s="409"/>
      <c r="B26" s="193" t="s">
        <v>21</v>
      </c>
      <c r="C26" s="194">
        <v>13</v>
      </c>
      <c r="D26" s="204">
        <v>0.442747</v>
      </c>
      <c r="E26" s="205">
        <v>0.108401</v>
      </c>
      <c r="F26" s="194">
        <v>39</v>
      </c>
      <c r="G26" s="204">
        <v>1.079441</v>
      </c>
      <c r="H26" s="205">
        <v>0.276568</v>
      </c>
      <c r="I26" s="201">
        <v>200</v>
      </c>
      <c r="J26" s="202">
        <v>143.80537869257162</v>
      </c>
      <c r="K26" s="203">
        <v>155.1341777289877</v>
      </c>
      <c r="L26" s="200"/>
      <c r="M26" s="200"/>
      <c r="N26" s="200"/>
    </row>
    <row r="27" spans="1:14" s="2" customFormat="1" ht="18.75" customHeight="1" thickBot="1">
      <c r="A27" s="409"/>
      <c r="B27" s="193" t="s">
        <v>14</v>
      </c>
      <c r="C27" s="194"/>
      <c r="D27" s="195">
        <v>106.650826</v>
      </c>
      <c r="E27" s="196">
        <v>76.303519</v>
      </c>
      <c r="F27" s="194"/>
      <c r="G27" s="195">
        <v>123.929714</v>
      </c>
      <c r="H27" s="196">
        <v>83.556794</v>
      </c>
      <c r="I27" s="201"/>
      <c r="J27" s="202">
        <v>16.201363503738836</v>
      </c>
      <c r="K27" s="203">
        <v>9.50581977746007</v>
      </c>
      <c r="L27" s="200"/>
      <c r="M27" s="200"/>
      <c r="N27" s="200"/>
    </row>
    <row r="28" spans="1:14" s="101" customFormat="1" ht="18.75" customHeight="1" thickBot="1">
      <c r="A28" s="409"/>
      <c r="B28" s="206" t="s">
        <v>15</v>
      </c>
      <c r="C28" s="207"/>
      <c r="D28" s="208">
        <v>1108.763444</v>
      </c>
      <c r="E28" s="209">
        <v>2093.127913</v>
      </c>
      <c r="F28" s="207"/>
      <c r="G28" s="208">
        <v>1265.671654</v>
      </c>
      <c r="H28" s="209">
        <v>2308.9137050000004</v>
      </c>
      <c r="I28" s="210"/>
      <c r="J28" s="210">
        <v>14.151639905617241</v>
      </c>
      <c r="K28" s="211">
        <v>10.309250125603796</v>
      </c>
      <c r="L28" s="212"/>
      <c r="M28" s="212"/>
      <c r="N28" s="212"/>
    </row>
    <row r="29" spans="1:14" ht="23.25" customHeight="1" thickBot="1">
      <c r="A29" s="409"/>
      <c r="B29" s="394" t="s">
        <v>16</v>
      </c>
      <c r="C29" s="395"/>
      <c r="D29" s="395"/>
      <c r="E29" s="395"/>
      <c r="F29" s="395"/>
      <c r="G29" s="395"/>
      <c r="H29" s="395"/>
      <c r="I29" s="395"/>
      <c r="J29" s="395"/>
      <c r="K29" s="395"/>
      <c r="L29" s="395"/>
      <c r="M29" s="395"/>
      <c r="N29" s="396"/>
    </row>
    <row r="30" spans="1:14" ht="16.5" customHeight="1" thickBot="1">
      <c r="A30" s="409"/>
      <c r="B30" s="397" t="s">
        <v>3</v>
      </c>
      <c r="C30" s="398">
        <v>41334</v>
      </c>
      <c r="D30" s="399"/>
      <c r="E30" s="400"/>
      <c r="F30" s="398">
        <v>41699</v>
      </c>
      <c r="G30" s="399"/>
      <c r="H30" s="400"/>
      <c r="I30" s="401" t="s">
        <v>6</v>
      </c>
      <c r="J30" s="402"/>
      <c r="K30" s="403"/>
      <c r="L30" s="404" t="s">
        <v>19</v>
      </c>
      <c r="M30" s="405"/>
      <c r="N30" s="406"/>
    </row>
    <row r="31" spans="1:14" ht="15.75" customHeight="1" thickBot="1">
      <c r="A31" s="409"/>
      <c r="B31" s="397"/>
      <c r="C31" s="187" t="s">
        <v>7</v>
      </c>
      <c r="D31" s="188" t="s">
        <v>8</v>
      </c>
      <c r="E31" s="189" t="s">
        <v>9</v>
      </c>
      <c r="F31" s="187" t="s">
        <v>7</v>
      </c>
      <c r="G31" s="188" t="s">
        <v>8</v>
      </c>
      <c r="H31" s="189" t="s">
        <v>9</v>
      </c>
      <c r="I31" s="190" t="s">
        <v>7</v>
      </c>
      <c r="J31" s="188" t="s">
        <v>8</v>
      </c>
      <c r="K31" s="189" t="s">
        <v>9</v>
      </c>
      <c r="L31" s="190" t="s">
        <v>7</v>
      </c>
      <c r="M31" s="188" t="s">
        <v>8</v>
      </c>
      <c r="N31" s="213" t="s">
        <v>9</v>
      </c>
    </row>
    <row r="32" spans="1:14" ht="20.25" customHeight="1">
      <c r="A32" s="409"/>
      <c r="B32" s="214" t="s">
        <v>10</v>
      </c>
      <c r="C32" s="194">
        <v>22346</v>
      </c>
      <c r="D32" s="195">
        <v>315.146711</v>
      </c>
      <c r="E32" s="196">
        <v>678.083498</v>
      </c>
      <c r="F32" s="194">
        <v>22174</v>
      </c>
      <c r="G32" s="195">
        <v>332.235111</v>
      </c>
      <c r="H32" s="196">
        <v>708.000471</v>
      </c>
      <c r="I32" s="198">
        <v>-0.7697127002595543</v>
      </c>
      <c r="J32" s="198">
        <v>5.42236342742604</v>
      </c>
      <c r="K32" s="215">
        <v>4.411989539376755</v>
      </c>
      <c r="L32" s="198">
        <v>15.567832386511702</v>
      </c>
      <c r="M32" s="198">
        <v>17.855757676369308</v>
      </c>
      <c r="N32" s="216">
        <v>9.799243290172706</v>
      </c>
    </row>
    <row r="33" spans="1:14" ht="20.25" customHeight="1">
      <c r="A33" s="409"/>
      <c r="B33" s="214" t="s">
        <v>11</v>
      </c>
      <c r="C33" s="194">
        <v>380</v>
      </c>
      <c r="D33" s="195">
        <v>7.340872</v>
      </c>
      <c r="E33" s="196">
        <v>18.822593</v>
      </c>
      <c r="F33" s="194">
        <v>737</v>
      </c>
      <c r="G33" s="195">
        <v>13.448497</v>
      </c>
      <c r="H33" s="196">
        <v>34.627229</v>
      </c>
      <c r="I33" s="198">
        <v>93.94736842105263</v>
      </c>
      <c r="J33" s="198">
        <v>83.20026558152765</v>
      </c>
      <c r="K33" s="215">
        <v>83.9663058113194</v>
      </c>
      <c r="L33" s="198">
        <v>9.347181008902076</v>
      </c>
      <c r="M33" s="198">
        <v>5.267938017573022</v>
      </c>
      <c r="N33" s="216">
        <v>0.06603210535868886</v>
      </c>
    </row>
    <row r="34" spans="1:14" ht="20.25" customHeight="1">
      <c r="A34" s="409"/>
      <c r="B34" s="214" t="s">
        <v>12</v>
      </c>
      <c r="C34" s="194">
        <v>1319</v>
      </c>
      <c r="D34" s="195">
        <v>4.095621</v>
      </c>
      <c r="E34" s="196">
        <v>6.799339</v>
      </c>
      <c r="F34" s="194">
        <v>1130</v>
      </c>
      <c r="G34" s="195">
        <v>4.02389</v>
      </c>
      <c r="H34" s="196">
        <v>7.520859</v>
      </c>
      <c r="I34" s="201">
        <v>-14.329037149355573</v>
      </c>
      <c r="J34" s="202">
        <v>-1.7514071736618366</v>
      </c>
      <c r="K34" s="217">
        <v>10.611619747154833</v>
      </c>
      <c r="L34" s="198">
        <v>-48.47241222070223</v>
      </c>
      <c r="M34" s="198">
        <v>8.51431907695584</v>
      </c>
      <c r="N34" s="216">
        <v>27.56721320373397</v>
      </c>
    </row>
    <row r="35" spans="1:14" ht="20.25" customHeight="1">
      <c r="A35" s="409"/>
      <c r="B35" s="214" t="s">
        <v>13</v>
      </c>
      <c r="C35" s="194">
        <v>544</v>
      </c>
      <c r="D35" s="195">
        <v>28.982014</v>
      </c>
      <c r="E35" s="196">
        <v>1.234813</v>
      </c>
      <c r="F35" s="194">
        <v>534</v>
      </c>
      <c r="G35" s="195">
        <v>26.97857</v>
      </c>
      <c r="H35" s="196">
        <v>1.549699</v>
      </c>
      <c r="I35" s="201">
        <v>-1.8382352941176472</v>
      </c>
      <c r="J35" s="202">
        <v>-6.912714899661557</v>
      </c>
      <c r="K35" s="217">
        <v>25.500703345364844</v>
      </c>
      <c r="L35" s="198">
        <v>11.482254697286013</v>
      </c>
      <c r="M35" s="198">
        <v>17.22727419279008</v>
      </c>
      <c r="N35" s="216">
        <v>-12.572240638899482</v>
      </c>
    </row>
    <row r="36" spans="1:14" ht="20.25" customHeight="1">
      <c r="A36" s="409"/>
      <c r="B36" s="214" t="s">
        <v>20</v>
      </c>
      <c r="C36" s="194">
        <v>227</v>
      </c>
      <c r="D36" s="195">
        <v>4.276179</v>
      </c>
      <c r="E36" s="196">
        <v>0.085339</v>
      </c>
      <c r="F36" s="194">
        <v>363</v>
      </c>
      <c r="G36" s="195">
        <v>6.952079</v>
      </c>
      <c r="H36" s="196">
        <v>1.043851</v>
      </c>
      <c r="I36" s="201">
        <v>59.91189427312775</v>
      </c>
      <c r="J36" s="202">
        <v>62.5768939981231</v>
      </c>
      <c r="K36" s="217">
        <v>1123.181663717644</v>
      </c>
      <c r="L36" s="198">
        <v>-11.678832116788321</v>
      </c>
      <c r="M36" s="198">
        <v>-6.984959483660004</v>
      </c>
      <c r="N36" s="216">
        <v>1316.8512636751095</v>
      </c>
    </row>
    <row r="37" spans="1:14" ht="20.25" customHeight="1">
      <c r="A37" s="409"/>
      <c r="B37" s="214" t="s">
        <v>21</v>
      </c>
      <c r="C37" s="194">
        <v>6</v>
      </c>
      <c r="D37" s="204">
        <v>0.197083</v>
      </c>
      <c r="E37" s="205">
        <v>0.042264</v>
      </c>
      <c r="F37" s="194">
        <v>17</v>
      </c>
      <c r="G37" s="204">
        <v>0.494646</v>
      </c>
      <c r="H37" s="205">
        <v>0.133571</v>
      </c>
      <c r="I37" s="201">
        <v>183.33333333333331</v>
      </c>
      <c r="J37" s="202">
        <v>150.98359574392512</v>
      </c>
      <c r="K37" s="217">
        <v>216.03965549876963</v>
      </c>
      <c r="L37" s="198">
        <v>466.6666666666667</v>
      </c>
      <c r="M37" s="198">
        <v>471.27051404945314</v>
      </c>
      <c r="N37" s="216">
        <v>461.08124002352343</v>
      </c>
    </row>
    <row r="38" spans="1:14" ht="20.25" customHeight="1" thickBot="1">
      <c r="A38" s="409"/>
      <c r="B38" s="214" t="s">
        <v>14</v>
      </c>
      <c r="C38" s="194"/>
      <c r="D38" s="195">
        <v>36.144673</v>
      </c>
      <c r="E38" s="196">
        <v>26.367405</v>
      </c>
      <c r="F38" s="194"/>
      <c r="G38" s="195">
        <v>44.511893</v>
      </c>
      <c r="H38" s="196">
        <v>30.211403</v>
      </c>
      <c r="I38" s="201"/>
      <c r="J38" s="202">
        <v>23.149248023353273</v>
      </c>
      <c r="K38" s="217">
        <v>14.578598083504989</v>
      </c>
      <c r="L38" s="198"/>
      <c r="M38" s="198">
        <v>28.75337438957558</v>
      </c>
      <c r="N38" s="216">
        <v>22.507609027722417</v>
      </c>
    </row>
    <row r="39" spans="1:14" ht="19.5" customHeight="1" thickBot="1">
      <c r="A39" s="410"/>
      <c r="B39" s="218" t="s">
        <v>15</v>
      </c>
      <c r="C39" s="219"/>
      <c r="D39" s="220">
        <v>396.183153</v>
      </c>
      <c r="E39" s="221">
        <v>731.435251</v>
      </c>
      <c r="F39" s="219"/>
      <c r="G39" s="220">
        <v>428.644686</v>
      </c>
      <c r="H39" s="221">
        <v>783.087083</v>
      </c>
      <c r="I39" s="222"/>
      <c r="J39" s="223">
        <v>8.193567231264872</v>
      </c>
      <c r="K39" s="224">
        <v>7.061709417119687</v>
      </c>
      <c r="L39" s="222"/>
      <c r="M39" s="223">
        <v>30.52717609496667</v>
      </c>
      <c r="N39" s="225">
        <v>13.955705927763063</v>
      </c>
    </row>
    <row r="40" spans="1:14" ht="21" customHeight="1" hidden="1">
      <c r="A40" s="184"/>
      <c r="B40" s="185"/>
      <c r="C40" s="184"/>
      <c r="D40" s="186"/>
      <c r="E40" s="186"/>
      <c r="F40" s="184"/>
      <c r="G40" s="186"/>
      <c r="H40" s="186"/>
      <c r="I40" s="186"/>
      <c r="J40" s="186"/>
      <c r="K40" s="186"/>
      <c r="L40" s="186"/>
      <c r="M40" s="186"/>
      <c r="N40" s="186"/>
    </row>
    <row r="41" spans="1:14" ht="21" customHeight="1" hidden="1">
      <c r="A41" s="184"/>
      <c r="B41" s="185"/>
      <c r="C41" s="184"/>
      <c r="D41" s="186"/>
      <c r="E41" s="186"/>
      <c r="F41" s="184"/>
      <c r="G41" s="186"/>
      <c r="H41" s="186"/>
      <c r="I41" s="186"/>
      <c r="J41" s="186"/>
      <c r="K41" s="186"/>
      <c r="L41" s="186"/>
      <c r="M41" s="186"/>
      <c r="N41" s="186"/>
    </row>
    <row r="42" spans="1:14" ht="21" customHeight="1" hidden="1">
      <c r="A42" s="184"/>
      <c r="B42" s="185"/>
      <c r="C42" s="184"/>
      <c r="D42" s="186"/>
      <c r="E42" s="186"/>
      <c r="F42" s="184"/>
      <c r="G42" s="186"/>
      <c r="H42" s="186"/>
      <c r="I42" s="186"/>
      <c r="J42" s="186"/>
      <c r="K42" s="186"/>
      <c r="L42" s="186"/>
      <c r="M42" s="186"/>
      <c r="N42" s="186"/>
    </row>
    <row r="43" spans="1:14" ht="21" customHeight="1" hidden="1">
      <c r="A43" s="184"/>
      <c r="B43" s="185"/>
      <c r="C43" s="184"/>
      <c r="D43" s="186"/>
      <c r="E43" s="186"/>
      <c r="F43" s="184"/>
      <c r="G43" s="186"/>
      <c r="H43" s="186"/>
      <c r="I43" s="186"/>
      <c r="J43" s="186"/>
      <c r="K43" s="186"/>
      <c r="L43" s="186"/>
      <c r="M43" s="186"/>
      <c r="N43" s="186"/>
    </row>
    <row r="44" spans="1:14" ht="21" customHeight="1" hidden="1">
      <c r="A44" s="184"/>
      <c r="B44" s="185"/>
      <c r="C44" s="184"/>
      <c r="D44" s="186"/>
      <c r="E44" s="186"/>
      <c r="F44" s="184"/>
      <c r="G44" s="186"/>
      <c r="H44" s="186"/>
      <c r="I44" s="186"/>
      <c r="J44" s="186"/>
      <c r="K44" s="186"/>
      <c r="L44" s="186"/>
      <c r="M44" s="186"/>
      <c r="N44" s="186"/>
    </row>
    <row r="45" spans="1:14" ht="11.25" customHeight="1">
      <c r="A45" s="184"/>
      <c r="B45" s="226"/>
      <c r="C45" s="226"/>
      <c r="D45" s="226"/>
      <c r="E45" s="226"/>
      <c r="F45" s="226"/>
      <c r="G45" s="226"/>
      <c r="H45" s="226"/>
      <c r="I45" s="226"/>
      <c r="J45" s="226"/>
      <c r="K45" s="226"/>
      <c r="L45" s="226"/>
      <c r="M45" s="226"/>
      <c r="N45" s="226"/>
    </row>
    <row r="46" spans="1:14" ht="11.25" customHeight="1">
      <c r="A46" s="184"/>
      <c r="B46" s="185"/>
      <c r="C46" s="184"/>
      <c r="D46" s="186"/>
      <c r="E46" s="186"/>
      <c r="F46" s="184"/>
      <c r="G46" s="186"/>
      <c r="H46" s="186"/>
      <c r="I46" s="186"/>
      <c r="J46" s="186"/>
      <c r="K46" s="186"/>
      <c r="L46" s="186"/>
      <c r="M46" s="186"/>
      <c r="N46" s="186"/>
    </row>
    <row r="47" spans="1:14" ht="11.25" customHeight="1">
      <c r="A47" s="184"/>
      <c r="B47" s="185"/>
      <c r="C47" s="184"/>
      <c r="D47" s="186"/>
      <c r="E47" s="186"/>
      <c r="F47" s="184"/>
      <c r="G47" s="186"/>
      <c r="H47" s="186"/>
      <c r="I47" s="186"/>
      <c r="J47" s="186"/>
      <c r="K47" s="186"/>
      <c r="L47" s="186"/>
      <c r="M47" s="186"/>
      <c r="N47" s="186"/>
    </row>
    <row r="48" spans="1:14" ht="14.25">
      <c r="A48" s="184"/>
      <c r="B48" s="185"/>
      <c r="C48" s="184"/>
      <c r="D48" s="186"/>
      <c r="E48" s="186"/>
      <c r="F48" s="184"/>
      <c r="G48" s="186"/>
      <c r="H48" s="186"/>
      <c r="I48" s="186"/>
      <c r="J48" s="186"/>
      <c r="K48" s="186"/>
      <c r="L48" s="186"/>
      <c r="M48" s="186"/>
      <c r="N48" s="186"/>
    </row>
    <row r="49" spans="1:14" ht="14.25">
      <c r="A49" s="184"/>
      <c r="B49" s="185"/>
      <c r="C49" s="184"/>
      <c r="D49" s="186"/>
      <c r="E49" s="186"/>
      <c r="F49" s="184"/>
      <c r="G49" s="186"/>
      <c r="H49" s="186"/>
      <c r="I49" s="186"/>
      <c r="J49" s="186"/>
      <c r="K49" s="186"/>
      <c r="L49" s="186"/>
      <c r="M49" s="186"/>
      <c r="N49" s="186"/>
    </row>
    <row r="50" spans="1:14" ht="16.5" customHeight="1" thickBot="1">
      <c r="A50" s="184"/>
      <c r="B50" s="185"/>
      <c r="C50" s="184"/>
      <c r="D50" s="227" t="s">
        <v>0</v>
      </c>
      <c r="E50" s="227"/>
      <c r="F50" s="227"/>
      <c r="G50" s="227"/>
      <c r="H50" s="227"/>
      <c r="I50" s="227"/>
      <c r="J50" s="227"/>
      <c r="K50" s="227"/>
      <c r="L50" s="227"/>
      <c r="M50" s="227"/>
      <c r="N50" s="227"/>
    </row>
    <row r="51" spans="1:14" ht="20.25" customHeight="1" thickBot="1">
      <c r="A51" s="379" t="s">
        <v>1</v>
      </c>
      <c r="B51" s="380"/>
      <c r="C51" s="380"/>
      <c r="D51" s="380"/>
      <c r="E51" s="380"/>
      <c r="F51" s="380"/>
      <c r="G51" s="380"/>
      <c r="H51" s="380"/>
      <c r="I51" s="380"/>
      <c r="J51" s="380"/>
      <c r="K51" s="380"/>
      <c r="L51" s="380"/>
      <c r="M51" s="380"/>
      <c r="N51" s="381"/>
    </row>
    <row r="52" spans="1:14" s="2" customFormat="1" ht="17.25" customHeight="1" thickBot="1">
      <c r="A52" s="228"/>
      <c r="B52" s="382" t="s">
        <v>23</v>
      </c>
      <c r="C52" s="384" t="s">
        <v>64</v>
      </c>
      <c r="D52" s="385"/>
      <c r="E52" s="386"/>
      <c r="F52" s="384" t="s">
        <v>65</v>
      </c>
      <c r="G52" s="385"/>
      <c r="H52" s="386"/>
      <c r="I52" s="387" t="s">
        <v>6</v>
      </c>
      <c r="J52" s="388"/>
      <c r="K52" s="389"/>
      <c r="L52" s="390"/>
      <c r="M52" s="391"/>
      <c r="N52" s="392"/>
    </row>
    <row r="53" spans="1:14" s="139" customFormat="1" ht="17.25" customHeight="1" thickBot="1">
      <c r="A53" s="229"/>
      <c r="B53" s="383"/>
      <c r="C53" s="230" t="s">
        <v>7</v>
      </c>
      <c r="D53" s="231" t="s">
        <v>8</v>
      </c>
      <c r="E53" s="232" t="s">
        <v>9</v>
      </c>
      <c r="F53" s="230" t="s">
        <v>7</v>
      </c>
      <c r="G53" s="231" t="s">
        <v>8</v>
      </c>
      <c r="H53" s="232" t="s">
        <v>9</v>
      </c>
      <c r="I53" s="233" t="s">
        <v>7</v>
      </c>
      <c r="J53" s="231" t="s">
        <v>8</v>
      </c>
      <c r="K53" s="232" t="s">
        <v>9</v>
      </c>
      <c r="L53" s="233"/>
      <c r="M53" s="231"/>
      <c r="N53" s="213"/>
    </row>
    <row r="54" spans="1:14" s="2" customFormat="1" ht="26.25" customHeight="1">
      <c r="A54" s="375" t="s">
        <v>26</v>
      </c>
      <c r="B54" s="214" t="s">
        <v>27</v>
      </c>
      <c r="C54" s="194">
        <v>93580</v>
      </c>
      <c r="D54" s="234">
        <v>42.791</v>
      </c>
      <c r="E54" s="235"/>
      <c r="F54" s="194">
        <v>56565</v>
      </c>
      <c r="G54" s="234">
        <v>24.258</v>
      </c>
      <c r="H54" s="235"/>
      <c r="I54" s="201">
        <v>-39.55439196409489</v>
      </c>
      <c r="J54" s="202">
        <v>-43.31050921922834</v>
      </c>
      <c r="K54" s="217"/>
      <c r="L54" s="236"/>
      <c r="M54" s="236"/>
      <c r="N54" s="237"/>
    </row>
    <row r="55" spans="1:14" s="2" customFormat="1" ht="26.25" customHeight="1">
      <c r="A55" s="375"/>
      <c r="B55" s="214" t="s">
        <v>28</v>
      </c>
      <c r="C55" s="194">
        <v>87380</v>
      </c>
      <c r="D55" s="234">
        <v>23.045</v>
      </c>
      <c r="E55" s="235"/>
      <c r="F55" s="194">
        <v>86235</v>
      </c>
      <c r="G55" s="234">
        <v>23.163</v>
      </c>
      <c r="H55" s="235"/>
      <c r="I55" s="201">
        <v>-1.3103685053788052</v>
      </c>
      <c r="J55" s="202">
        <v>0.5120416576263769</v>
      </c>
      <c r="K55" s="217"/>
      <c r="L55" s="236"/>
      <c r="M55" s="236"/>
      <c r="N55" s="237"/>
    </row>
    <row r="56" spans="1:14" s="2" customFormat="1" ht="26.25" customHeight="1">
      <c r="A56" s="375"/>
      <c r="B56" s="214" t="s">
        <v>29</v>
      </c>
      <c r="C56" s="194">
        <v>16958</v>
      </c>
      <c r="D56" s="234">
        <v>3.969</v>
      </c>
      <c r="E56" s="235"/>
      <c r="F56" s="194">
        <v>19225</v>
      </c>
      <c r="G56" s="234">
        <v>4.826</v>
      </c>
      <c r="H56" s="235"/>
      <c r="I56" s="201">
        <v>13.36832173605378</v>
      </c>
      <c r="J56" s="202">
        <v>21.59234063995968</v>
      </c>
      <c r="K56" s="217"/>
      <c r="L56" s="236"/>
      <c r="M56" s="236"/>
      <c r="N56" s="237"/>
    </row>
    <row r="57" spans="1:14" s="2" customFormat="1" ht="26.25" customHeight="1" thickBot="1">
      <c r="A57" s="375"/>
      <c r="B57" s="214" t="s">
        <v>30</v>
      </c>
      <c r="C57" s="194">
        <v>18770</v>
      </c>
      <c r="D57" s="234">
        <v>6.631</v>
      </c>
      <c r="E57" s="235"/>
      <c r="F57" s="194">
        <v>23275</v>
      </c>
      <c r="G57" s="234">
        <v>8.068</v>
      </c>
      <c r="H57" s="235"/>
      <c r="I57" s="201">
        <v>24.001065530101226</v>
      </c>
      <c r="J57" s="202">
        <v>21.670939526466586</v>
      </c>
      <c r="K57" s="217"/>
      <c r="L57" s="236"/>
      <c r="M57" s="236"/>
      <c r="N57" s="237"/>
    </row>
    <row r="58" spans="1:14" s="2" customFormat="1" ht="33.75" customHeight="1">
      <c r="A58" s="376" t="s">
        <v>33</v>
      </c>
      <c r="B58" s="208" t="s">
        <v>34</v>
      </c>
      <c r="C58" s="238">
        <v>163837</v>
      </c>
      <c r="D58" s="239">
        <v>55.41</v>
      </c>
      <c r="E58" s="240"/>
      <c r="F58" s="238">
        <v>185583</v>
      </c>
      <c r="G58" s="239">
        <v>57.137</v>
      </c>
      <c r="H58" s="240"/>
      <c r="I58" s="241">
        <v>13.272948113063594</v>
      </c>
      <c r="J58" s="242">
        <v>3.1167659267280348</v>
      </c>
      <c r="K58" s="243"/>
      <c r="L58" s="244"/>
      <c r="M58" s="244"/>
      <c r="N58" s="245"/>
    </row>
    <row r="59" spans="1:14" s="2" customFormat="1" ht="33.75" customHeight="1" thickBot="1">
      <c r="A59" s="375"/>
      <c r="B59" s="214" t="s">
        <v>56</v>
      </c>
      <c r="C59" s="194">
        <v>46356</v>
      </c>
      <c r="D59" s="234">
        <v>3.786</v>
      </c>
      <c r="E59" s="235"/>
      <c r="F59" s="194">
        <v>52219</v>
      </c>
      <c r="G59" s="234">
        <v>4.712</v>
      </c>
      <c r="H59" s="235"/>
      <c r="I59" s="201">
        <v>12.647769436534645</v>
      </c>
      <c r="J59" s="202">
        <v>24.45853143159006</v>
      </c>
      <c r="K59" s="217"/>
      <c r="L59" s="236"/>
      <c r="M59" s="236"/>
      <c r="N59" s="237"/>
    </row>
    <row r="60" spans="1:14" s="101" customFormat="1" ht="27.75" customHeight="1" thickBot="1">
      <c r="A60" s="377" t="s">
        <v>37</v>
      </c>
      <c r="B60" s="378"/>
      <c r="C60" s="246">
        <v>83257.3</v>
      </c>
      <c r="D60" s="247">
        <v>49.977772</v>
      </c>
      <c r="E60" s="248">
        <v>1231.091323</v>
      </c>
      <c r="F60" s="246">
        <v>69826.5</v>
      </c>
      <c r="G60" s="247">
        <v>46.965414</v>
      </c>
      <c r="H60" s="248">
        <v>787.085214</v>
      </c>
      <c r="I60" s="249">
        <v>-16.131678543503096</v>
      </c>
      <c r="J60" s="250">
        <v>-6.027395538960798</v>
      </c>
      <c r="K60" s="251">
        <v>-36.06605787115926</v>
      </c>
      <c r="L60" s="252"/>
      <c r="M60" s="252"/>
      <c r="N60" s="253"/>
    </row>
    <row r="61" spans="1:14" ht="21" customHeight="1" thickBot="1">
      <c r="A61" s="379" t="s">
        <v>16</v>
      </c>
      <c r="B61" s="380"/>
      <c r="C61" s="380"/>
      <c r="D61" s="380"/>
      <c r="E61" s="380"/>
      <c r="F61" s="380"/>
      <c r="G61" s="380"/>
      <c r="H61" s="380"/>
      <c r="I61" s="380"/>
      <c r="J61" s="380"/>
      <c r="K61" s="380"/>
      <c r="L61" s="380"/>
      <c r="M61" s="380"/>
      <c r="N61" s="381"/>
    </row>
    <row r="62" spans="1:14" ht="16.5" customHeight="1" thickBot="1">
      <c r="A62" s="254"/>
      <c r="B62" s="382" t="s">
        <v>23</v>
      </c>
      <c r="C62" s="384">
        <v>41334</v>
      </c>
      <c r="D62" s="385"/>
      <c r="E62" s="386"/>
      <c r="F62" s="384">
        <v>41699</v>
      </c>
      <c r="G62" s="385"/>
      <c r="H62" s="386"/>
      <c r="I62" s="387" t="s">
        <v>6</v>
      </c>
      <c r="J62" s="388"/>
      <c r="K62" s="389"/>
      <c r="L62" s="390" t="s">
        <v>19</v>
      </c>
      <c r="M62" s="391"/>
      <c r="N62" s="392"/>
    </row>
    <row r="63" spans="1:14" ht="16.5" customHeight="1" thickBot="1">
      <c r="A63" s="229"/>
      <c r="B63" s="383"/>
      <c r="C63" s="230" t="s">
        <v>7</v>
      </c>
      <c r="D63" s="231" t="s">
        <v>8</v>
      </c>
      <c r="E63" s="232" t="s">
        <v>9</v>
      </c>
      <c r="F63" s="230" t="s">
        <v>7</v>
      </c>
      <c r="G63" s="231" t="s">
        <v>8</v>
      </c>
      <c r="H63" s="232" t="s">
        <v>9</v>
      </c>
      <c r="I63" s="233" t="s">
        <v>7</v>
      </c>
      <c r="J63" s="231" t="s">
        <v>8</v>
      </c>
      <c r="K63" s="232" t="s">
        <v>9</v>
      </c>
      <c r="L63" s="233" t="s">
        <v>7</v>
      </c>
      <c r="M63" s="231" t="s">
        <v>8</v>
      </c>
      <c r="N63" s="213" t="s">
        <v>9</v>
      </c>
    </row>
    <row r="64" spans="1:14" ht="25.5" customHeight="1">
      <c r="A64" s="375" t="s">
        <v>26</v>
      </c>
      <c r="B64" s="214" t="s">
        <v>27</v>
      </c>
      <c r="C64" s="194">
        <v>31610</v>
      </c>
      <c r="D64" s="234">
        <v>14.132</v>
      </c>
      <c r="E64" s="235"/>
      <c r="F64" s="194">
        <v>21995</v>
      </c>
      <c r="G64" s="234">
        <v>11.067</v>
      </c>
      <c r="H64" s="235"/>
      <c r="I64" s="201">
        <v>-30.417589370452387</v>
      </c>
      <c r="J64" s="202">
        <v>-21.688366827059152</v>
      </c>
      <c r="K64" s="217"/>
      <c r="L64" s="255">
        <v>21.58651188501935</v>
      </c>
      <c r="M64" s="256">
        <v>55.00000000000001</v>
      </c>
      <c r="N64" s="257"/>
    </row>
    <row r="65" spans="1:14" ht="25.5" customHeight="1">
      <c r="A65" s="375"/>
      <c r="B65" s="214" t="s">
        <v>28</v>
      </c>
      <c r="C65" s="194">
        <v>34105</v>
      </c>
      <c r="D65" s="234">
        <v>9</v>
      </c>
      <c r="E65" s="235"/>
      <c r="F65" s="194">
        <v>39650</v>
      </c>
      <c r="G65" s="234">
        <v>10.68</v>
      </c>
      <c r="H65" s="235"/>
      <c r="I65" s="201">
        <v>16.25861310658261</v>
      </c>
      <c r="J65" s="202">
        <v>18.666666666666664</v>
      </c>
      <c r="K65" s="217"/>
      <c r="L65" s="201">
        <v>50.303260045489004</v>
      </c>
      <c r="M65" s="202">
        <v>56.943423952975756</v>
      </c>
      <c r="N65" s="258"/>
    </row>
    <row r="66" spans="1:14" ht="25.5" customHeight="1">
      <c r="A66" s="375"/>
      <c r="B66" s="214" t="s">
        <v>29</v>
      </c>
      <c r="C66" s="194">
        <v>2215</v>
      </c>
      <c r="D66" s="234">
        <v>0.654</v>
      </c>
      <c r="E66" s="235"/>
      <c r="F66" s="194">
        <v>4590</v>
      </c>
      <c r="G66" s="234">
        <v>1.255</v>
      </c>
      <c r="H66" s="235"/>
      <c r="I66" s="201">
        <v>107.2234762979684</v>
      </c>
      <c r="J66" s="202">
        <v>91.89602446483178</v>
      </c>
      <c r="K66" s="217"/>
      <c r="L66" s="201">
        <v>-0.8639308855291578</v>
      </c>
      <c r="M66" s="202">
        <v>11.456483126110124</v>
      </c>
      <c r="N66" s="258"/>
    </row>
    <row r="67" spans="1:14" ht="25.5" customHeight="1" thickBot="1">
      <c r="A67" s="375"/>
      <c r="B67" s="214" t="s">
        <v>30</v>
      </c>
      <c r="C67" s="194">
        <v>7745</v>
      </c>
      <c r="D67" s="234">
        <v>2.585</v>
      </c>
      <c r="E67" s="235"/>
      <c r="F67" s="194">
        <v>13725</v>
      </c>
      <c r="G67" s="234">
        <v>4.74</v>
      </c>
      <c r="H67" s="235"/>
      <c r="I67" s="201">
        <v>77.21110393802452</v>
      </c>
      <c r="J67" s="202">
        <v>83.36557059961316</v>
      </c>
      <c r="K67" s="217"/>
      <c r="L67" s="259">
        <v>179.2472024415056</v>
      </c>
      <c r="M67" s="260">
        <v>159.01639344262296</v>
      </c>
      <c r="N67" s="261"/>
    </row>
    <row r="68" spans="1:14" ht="34.5" customHeight="1">
      <c r="A68" s="376" t="s">
        <v>33</v>
      </c>
      <c r="B68" s="208" t="s">
        <v>34</v>
      </c>
      <c r="C68" s="238">
        <v>47222</v>
      </c>
      <c r="D68" s="239">
        <v>17.1</v>
      </c>
      <c r="E68" s="240"/>
      <c r="F68" s="238">
        <v>77335</v>
      </c>
      <c r="G68" s="239">
        <v>23.215</v>
      </c>
      <c r="H68" s="240"/>
      <c r="I68" s="241">
        <v>63.769005971792815</v>
      </c>
      <c r="J68" s="242">
        <v>35.76023391812864</v>
      </c>
      <c r="K68" s="243"/>
      <c r="L68" s="202">
        <v>23.65092816142494</v>
      </c>
      <c r="M68" s="202">
        <v>25.486486486486488</v>
      </c>
      <c r="N68" s="258"/>
    </row>
    <row r="69" spans="1:14" ht="34.5" customHeight="1" thickBot="1">
      <c r="A69" s="375"/>
      <c r="B69" s="214" t="s">
        <v>56</v>
      </c>
      <c r="C69" s="194">
        <v>12406</v>
      </c>
      <c r="D69" s="234">
        <v>1.35</v>
      </c>
      <c r="E69" s="235"/>
      <c r="F69" s="194">
        <v>21515</v>
      </c>
      <c r="G69" s="234">
        <v>2.162</v>
      </c>
      <c r="H69" s="235"/>
      <c r="I69" s="201">
        <v>73.42414960502983</v>
      </c>
      <c r="J69" s="202">
        <v>60.14814814814813</v>
      </c>
      <c r="K69" s="217"/>
      <c r="L69" s="202">
        <v>91.94397359264876</v>
      </c>
      <c r="M69" s="202">
        <v>85.26135389888603</v>
      </c>
      <c r="N69" s="258"/>
    </row>
    <row r="70" spans="1:14" ht="20.25" customHeight="1" thickBot="1">
      <c r="A70" s="377" t="s">
        <v>37</v>
      </c>
      <c r="B70" s="378"/>
      <c r="C70" s="246">
        <v>28827.75</v>
      </c>
      <c r="D70" s="247">
        <v>17.332142</v>
      </c>
      <c r="E70" s="248">
        <v>426.274042</v>
      </c>
      <c r="F70" s="246">
        <v>25513.95</v>
      </c>
      <c r="G70" s="247">
        <v>17.324797</v>
      </c>
      <c r="H70" s="248">
        <v>455.02639</v>
      </c>
      <c r="I70" s="249">
        <v>-11.495173920961571</v>
      </c>
      <c r="J70" s="250">
        <v>-0.04237791266654071</v>
      </c>
      <c r="K70" s="251">
        <v>6.745038441726176</v>
      </c>
      <c r="L70" s="250">
        <v>13.250624202408037</v>
      </c>
      <c r="M70" s="250">
        <v>14.801153127316136</v>
      </c>
      <c r="N70" s="262">
        <v>14.233022312176056</v>
      </c>
    </row>
    <row r="71" spans="1:14" s="101" customFormat="1" ht="21" customHeight="1">
      <c r="A71" s="99"/>
      <c r="B71" s="99"/>
      <c r="C71" s="99"/>
      <c r="D71" s="99"/>
      <c r="E71" s="99"/>
      <c r="F71" s="99"/>
      <c r="G71" s="99"/>
      <c r="H71" s="99"/>
      <c r="I71" s="99"/>
      <c r="J71" s="99"/>
      <c r="K71" s="99"/>
      <c r="L71" s="99"/>
      <c r="M71" s="99"/>
      <c r="N71" s="99"/>
    </row>
    <row r="72" spans="1:14" s="101" customFormat="1" ht="11.25" customHeight="1">
      <c r="A72" s="99"/>
      <c r="B72" s="99"/>
      <c r="C72" s="99"/>
      <c r="D72" s="99"/>
      <c r="E72" s="99"/>
      <c r="F72" s="99"/>
      <c r="G72" s="99"/>
      <c r="H72" s="99"/>
      <c r="I72" s="99"/>
      <c r="J72" s="99"/>
      <c r="K72" s="99"/>
      <c r="L72" s="99"/>
      <c r="M72" s="99"/>
      <c r="N72" s="99"/>
    </row>
    <row r="73" spans="1:14" s="101" customFormat="1" ht="20.25" customHeight="1">
      <c r="A73" s="99"/>
      <c r="B73" s="99"/>
      <c r="C73" s="99"/>
      <c r="D73" s="99"/>
      <c r="E73" s="99"/>
      <c r="F73" s="99"/>
      <c r="G73" s="99"/>
      <c r="H73" s="99"/>
      <c r="I73" s="99"/>
      <c r="J73" s="99"/>
      <c r="K73" s="99"/>
      <c r="L73" s="99"/>
      <c r="M73" s="99"/>
      <c r="N73" s="99"/>
    </row>
    <row r="74" spans="1:14" s="101" customFormat="1" ht="20.25" customHeight="1">
      <c r="A74" s="99"/>
      <c r="B74" s="99"/>
      <c r="C74" s="99"/>
      <c r="D74" s="99"/>
      <c r="E74" s="99"/>
      <c r="F74" s="99"/>
      <c r="G74" s="99"/>
      <c r="H74" s="99"/>
      <c r="I74" s="99"/>
      <c r="J74" s="99"/>
      <c r="K74" s="99"/>
      <c r="L74" s="99"/>
      <c r="M74" s="99"/>
      <c r="N74" s="99"/>
    </row>
    <row r="75" spans="1:14" s="101" customFormat="1" ht="19.5" customHeight="1">
      <c r="A75" s="99"/>
      <c r="B75" s="307" t="s">
        <v>0</v>
      </c>
      <c r="C75" s="307"/>
      <c r="D75" s="307"/>
      <c r="E75" s="307"/>
      <c r="F75" s="307"/>
      <c r="G75" s="307"/>
      <c r="H75" s="307"/>
      <c r="I75" s="307"/>
      <c r="J75" s="307"/>
      <c r="K75" s="307"/>
      <c r="L75" s="307"/>
      <c r="M75" s="307"/>
      <c r="N75" s="307"/>
    </row>
    <row r="76" spans="4:14" s="2" customFormat="1" ht="12" customHeight="1" thickBot="1">
      <c r="D76" s="171"/>
      <c r="E76" s="171"/>
      <c r="G76" s="171"/>
      <c r="H76" s="171"/>
      <c r="I76" s="171"/>
      <c r="J76" s="171"/>
      <c r="K76" s="171"/>
      <c r="L76" s="171"/>
      <c r="M76" s="171"/>
      <c r="N76" s="171"/>
    </row>
    <row r="77" spans="1:14" s="103" customFormat="1" ht="16.5" customHeight="1" thickBot="1">
      <c r="A77" s="328" t="s">
        <v>42</v>
      </c>
      <c r="B77" s="346" t="s">
        <v>23</v>
      </c>
      <c r="C77" s="348" t="s">
        <v>8</v>
      </c>
      <c r="D77" s="349"/>
      <c r="E77" s="350" t="s">
        <v>39</v>
      </c>
      <c r="F77" s="350"/>
      <c r="G77" s="351" t="s">
        <v>6</v>
      </c>
      <c r="H77" s="352"/>
      <c r="I77" s="353" t="s">
        <v>8</v>
      </c>
      <c r="J77" s="338"/>
      <c r="K77" s="337" t="s">
        <v>39</v>
      </c>
      <c r="L77" s="338"/>
      <c r="M77" s="339" t="s">
        <v>6</v>
      </c>
      <c r="N77" s="340"/>
    </row>
    <row r="78" spans="1:14" s="108" customFormat="1" ht="21" customHeight="1" thickBot="1">
      <c r="A78" s="329"/>
      <c r="B78" s="347"/>
      <c r="C78" s="172" t="s">
        <v>66</v>
      </c>
      <c r="D78" s="172" t="s">
        <v>67</v>
      </c>
      <c r="E78" s="172" t="s">
        <v>66</v>
      </c>
      <c r="F78" s="172" t="s">
        <v>67</v>
      </c>
      <c r="G78" s="106" t="s">
        <v>40</v>
      </c>
      <c r="H78" s="107" t="s">
        <v>41</v>
      </c>
      <c r="I78" s="104" t="s">
        <v>68</v>
      </c>
      <c r="J78" s="105" t="s">
        <v>69</v>
      </c>
      <c r="K78" s="104" t="s">
        <v>68</v>
      </c>
      <c r="L78" s="105" t="s">
        <v>69</v>
      </c>
      <c r="M78" s="173" t="s">
        <v>40</v>
      </c>
      <c r="N78" s="174" t="s">
        <v>41</v>
      </c>
    </row>
    <row r="79" spans="1:14" s="2" customFormat="1" ht="14.25" customHeight="1">
      <c r="A79" s="330"/>
      <c r="B79" s="175" t="s">
        <v>43</v>
      </c>
      <c r="C79" s="111">
        <v>198.394379</v>
      </c>
      <c r="D79" s="111">
        <v>178.448928</v>
      </c>
      <c r="E79" s="112">
        <v>110.270322</v>
      </c>
      <c r="F79" s="112">
        <v>93.738334</v>
      </c>
      <c r="G79" s="113">
        <v>-10.053435536094495</v>
      </c>
      <c r="H79" s="114">
        <v>-14.992236986484903</v>
      </c>
      <c r="I79" s="110">
        <v>33.923897</v>
      </c>
      <c r="J79" s="111">
        <v>53.879793</v>
      </c>
      <c r="K79" s="111">
        <v>18.526437</v>
      </c>
      <c r="L79" s="111">
        <v>28.249578</v>
      </c>
      <c r="M79" s="176">
        <v>58.825482225700675</v>
      </c>
      <c r="N79" s="177">
        <v>52.482519979421824</v>
      </c>
    </row>
    <row r="80" spans="1:14" s="2" customFormat="1" ht="15" customHeight="1">
      <c r="A80" s="330"/>
      <c r="B80" s="175" t="s">
        <v>44</v>
      </c>
      <c r="C80" s="111">
        <v>25.59104</v>
      </c>
      <c r="D80" s="111">
        <v>33.263689</v>
      </c>
      <c r="E80" s="112">
        <v>122.485193</v>
      </c>
      <c r="F80" s="112">
        <v>130.357275</v>
      </c>
      <c r="G80" s="113">
        <v>29.981778778822587</v>
      </c>
      <c r="H80" s="114">
        <v>6.426966237461855</v>
      </c>
      <c r="I80" s="110">
        <v>8.346702</v>
      </c>
      <c r="J80" s="111">
        <v>11.766586</v>
      </c>
      <c r="K80" s="111">
        <v>37.235367</v>
      </c>
      <c r="L80" s="111">
        <v>46.726859</v>
      </c>
      <c r="M80" s="176">
        <v>40.97287767072551</v>
      </c>
      <c r="N80" s="177">
        <v>25.49052893717954</v>
      </c>
    </row>
    <row r="81" spans="1:14" s="2" customFormat="1" ht="14.25" customHeight="1" thickBot="1">
      <c r="A81" s="331"/>
      <c r="B81" s="178" t="s">
        <v>45</v>
      </c>
      <c r="C81" s="117">
        <v>913.647459</v>
      </c>
      <c r="D81" s="117">
        <v>453.448736</v>
      </c>
      <c r="E81" s="118">
        <v>383.735549</v>
      </c>
      <c r="F81" s="118">
        <v>299.239117</v>
      </c>
      <c r="G81" s="119">
        <v>-50.36939778759895</v>
      </c>
      <c r="H81" s="120">
        <v>-22.019443395378513</v>
      </c>
      <c r="I81" s="116">
        <v>355.545262</v>
      </c>
      <c r="J81" s="117">
        <v>69.161369</v>
      </c>
      <c r="K81" s="117">
        <v>66.412467</v>
      </c>
      <c r="L81" s="117">
        <v>28.684599</v>
      </c>
      <c r="M81" s="179">
        <v>-80.54780181545493</v>
      </c>
      <c r="N81" s="180">
        <v>-56.808412191644685</v>
      </c>
    </row>
    <row r="82" spans="9:11" ht="12" customHeight="1">
      <c r="I82" s="181"/>
      <c r="J82" s="181"/>
      <c r="K82" s="181"/>
    </row>
    <row r="83" ht="12.75" customHeight="1" hidden="1"/>
    <row r="84" spans="1:2" ht="34.5" customHeight="1" thickBot="1">
      <c r="A84" s="182"/>
      <c r="B84" s="183"/>
    </row>
    <row r="85" spans="1:12" s="5" customFormat="1" ht="18" customHeight="1" thickBot="1">
      <c r="A85" s="315" t="s">
        <v>61</v>
      </c>
      <c r="B85" s="316"/>
      <c r="C85" s="341" t="s">
        <v>70</v>
      </c>
      <c r="D85" s="342"/>
      <c r="E85" s="342"/>
      <c r="F85" s="343"/>
      <c r="G85" s="319" t="s">
        <v>71</v>
      </c>
      <c r="H85" s="320"/>
      <c r="I85" s="320"/>
      <c r="J85" s="321"/>
      <c r="K85" s="322" t="s">
        <v>48</v>
      </c>
      <c r="L85" s="323"/>
    </row>
    <row r="86" spans="1:12" s="127" customFormat="1" ht="21" customHeight="1" thickBot="1">
      <c r="A86" s="317"/>
      <c r="B86" s="318"/>
      <c r="C86" s="324">
        <v>2013</v>
      </c>
      <c r="D86" s="325"/>
      <c r="E86" s="123">
        <v>2014</v>
      </c>
      <c r="F86" s="124" t="s">
        <v>49</v>
      </c>
      <c r="G86" s="324">
        <v>2013</v>
      </c>
      <c r="H86" s="325"/>
      <c r="I86" s="123">
        <v>2014</v>
      </c>
      <c r="J86" s="124" t="s">
        <v>49</v>
      </c>
      <c r="K86" s="125" t="s">
        <v>47</v>
      </c>
      <c r="L86" s="126" t="s">
        <v>49</v>
      </c>
    </row>
    <row r="87" spans="1:12" s="5" customFormat="1" ht="22.5" customHeight="1" thickBot="1">
      <c r="A87" s="128" t="s">
        <v>51</v>
      </c>
      <c r="B87" s="129"/>
      <c r="C87" s="326">
        <v>16003</v>
      </c>
      <c r="D87" s="327"/>
      <c r="E87" s="130">
        <v>17267</v>
      </c>
      <c r="F87" s="131">
        <v>7.898519027682309</v>
      </c>
      <c r="G87" s="326">
        <v>5111</v>
      </c>
      <c r="H87" s="327"/>
      <c r="I87" s="130">
        <v>5785</v>
      </c>
      <c r="J87" s="131">
        <v>13.18724320093915</v>
      </c>
      <c r="K87" s="132">
        <v>5729</v>
      </c>
      <c r="L87" s="133">
        <v>0.9774829813230931</v>
      </c>
    </row>
    <row r="88" spans="2:14" s="4" customFormat="1" ht="14.25">
      <c r="B88" s="5"/>
      <c r="D88" s="100"/>
      <c r="E88" s="100"/>
      <c r="G88" s="100"/>
      <c r="H88" s="100"/>
      <c r="I88" s="100"/>
      <c r="J88" s="100"/>
      <c r="K88" s="100"/>
      <c r="L88" s="100"/>
      <c r="M88" s="100"/>
      <c r="N88" s="100"/>
    </row>
  </sheetData>
  <sheetProtection/>
  <mergeCells count="49">
    <mergeCell ref="A16:K16"/>
    <mergeCell ref="A18:A39"/>
    <mergeCell ref="B18:K18"/>
    <mergeCell ref="B19:B20"/>
    <mergeCell ref="C19:E19"/>
    <mergeCell ref="F19:H19"/>
    <mergeCell ref="I19:K19"/>
    <mergeCell ref="L19:N19"/>
    <mergeCell ref="B29:N29"/>
    <mergeCell ref="B30:B31"/>
    <mergeCell ref="C30:E30"/>
    <mergeCell ref="F30:H30"/>
    <mergeCell ref="I30:K30"/>
    <mergeCell ref="L30:N30"/>
    <mergeCell ref="A51:N51"/>
    <mergeCell ref="B52:B53"/>
    <mergeCell ref="C52:E52"/>
    <mergeCell ref="F52:H52"/>
    <mergeCell ref="I52:K52"/>
    <mergeCell ref="L52:N52"/>
    <mergeCell ref="A54:A57"/>
    <mergeCell ref="A58:A59"/>
    <mergeCell ref="A60:B60"/>
    <mergeCell ref="A61:N61"/>
    <mergeCell ref="B62:B63"/>
    <mergeCell ref="C62:E62"/>
    <mergeCell ref="F62:H62"/>
    <mergeCell ref="I62:K62"/>
    <mergeCell ref="L62:N62"/>
    <mergeCell ref="A64:A67"/>
    <mergeCell ref="A68:A69"/>
    <mergeCell ref="A70:B70"/>
    <mergeCell ref="B75:N75"/>
    <mergeCell ref="A77:A81"/>
    <mergeCell ref="B77:B78"/>
    <mergeCell ref="C77:D77"/>
    <mergeCell ref="E77:F77"/>
    <mergeCell ref="G77:H77"/>
    <mergeCell ref="I77:J77"/>
    <mergeCell ref="C87:D87"/>
    <mergeCell ref="G87:H87"/>
    <mergeCell ref="K77:L77"/>
    <mergeCell ref="M77:N77"/>
    <mergeCell ref="A85:B86"/>
    <mergeCell ref="C85:F85"/>
    <mergeCell ref="G85:J85"/>
    <mergeCell ref="K85:L85"/>
    <mergeCell ref="C86:D86"/>
    <mergeCell ref="G86:H86"/>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27:N105"/>
  <sheetViews>
    <sheetView rightToLeft="1" zoomScalePageLayoutView="0" workbookViewId="0" topLeftCell="A71">
      <selection activeCell="G84" sqref="G84"/>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24" ht="1.5" customHeight="1"/>
    <row r="25" ht="24" customHeight="1"/>
    <row r="26" ht="18.75" customHeight="1"/>
    <row r="27" spans="1:11" ht="12.75" customHeight="1" thickBot="1">
      <c r="A27" s="266" t="s">
        <v>0</v>
      </c>
      <c r="B27" s="266"/>
      <c r="C27" s="266"/>
      <c r="D27" s="266"/>
      <c r="E27" s="266"/>
      <c r="F27" s="266"/>
      <c r="G27" s="266"/>
      <c r="H27" s="266"/>
      <c r="I27" s="266"/>
      <c r="J27" s="266"/>
      <c r="K27" s="266"/>
    </row>
    <row r="28" ht="13.5" customHeight="1" hidden="1"/>
    <row r="29" spans="1:11" ht="20.25" customHeight="1" thickBot="1">
      <c r="A29" s="270" t="s">
        <v>52</v>
      </c>
      <c r="B29" s="365" t="s">
        <v>53</v>
      </c>
      <c r="C29" s="366"/>
      <c r="D29" s="366"/>
      <c r="E29" s="366"/>
      <c r="F29" s="366"/>
      <c r="G29" s="366"/>
      <c r="H29" s="366"/>
      <c r="I29" s="366"/>
      <c r="J29" s="366"/>
      <c r="K29" s="366"/>
    </row>
    <row r="30" spans="1:14" s="2" customFormat="1" ht="19.5" customHeight="1" thickBot="1">
      <c r="A30" s="271" t="s">
        <v>2</v>
      </c>
      <c r="B30" s="367" t="s">
        <v>3</v>
      </c>
      <c r="C30" s="369" t="s">
        <v>72</v>
      </c>
      <c r="D30" s="370"/>
      <c r="E30" s="371"/>
      <c r="F30" s="369" t="s">
        <v>73</v>
      </c>
      <c r="G30" s="370"/>
      <c r="H30" s="371"/>
      <c r="I30" s="372" t="s">
        <v>6</v>
      </c>
      <c r="J30" s="373"/>
      <c r="K30" s="374"/>
      <c r="L30" s="360"/>
      <c r="M30" s="360"/>
      <c r="N30" s="360"/>
    </row>
    <row r="31" spans="1:14" s="139" customFormat="1" ht="21" customHeight="1" thickBot="1">
      <c r="A31" s="271"/>
      <c r="B31" s="368"/>
      <c r="C31" s="134" t="s">
        <v>7</v>
      </c>
      <c r="D31" s="135" t="s">
        <v>8</v>
      </c>
      <c r="E31" s="136" t="s">
        <v>9</v>
      </c>
      <c r="F31" s="134" t="s">
        <v>7</v>
      </c>
      <c r="G31" s="135" t="s">
        <v>8</v>
      </c>
      <c r="H31" s="136" t="s">
        <v>9</v>
      </c>
      <c r="I31" s="137" t="s">
        <v>7</v>
      </c>
      <c r="J31" s="135" t="s">
        <v>8</v>
      </c>
      <c r="K31" s="138" t="s">
        <v>9</v>
      </c>
      <c r="L31" s="10"/>
      <c r="M31" s="10"/>
      <c r="N31" s="10"/>
    </row>
    <row r="32" spans="1:14" s="2" customFormat="1" ht="18.75" customHeight="1">
      <c r="A32" s="271"/>
      <c r="B32" s="140" t="s">
        <v>10</v>
      </c>
      <c r="C32" s="14">
        <v>82599</v>
      </c>
      <c r="D32" s="15">
        <v>1185.831368</v>
      </c>
      <c r="E32" s="13">
        <v>2594.340526</v>
      </c>
      <c r="F32" s="14">
        <v>81834</v>
      </c>
      <c r="G32" s="15">
        <v>1219.872074</v>
      </c>
      <c r="H32" s="13">
        <v>2602.764018</v>
      </c>
      <c r="I32" s="16">
        <v>-0.9261613336723205</v>
      </c>
      <c r="J32" s="17">
        <v>2.8706194589381107</v>
      </c>
      <c r="K32" s="141">
        <v>0.3246872149427271</v>
      </c>
      <c r="L32" s="19"/>
      <c r="M32" s="19"/>
      <c r="N32" s="19"/>
    </row>
    <row r="33" spans="1:14" s="2" customFormat="1" ht="18.75" customHeight="1">
      <c r="A33" s="271"/>
      <c r="B33" s="140" t="s">
        <v>11</v>
      </c>
      <c r="C33" s="14">
        <v>2613</v>
      </c>
      <c r="D33" s="15">
        <v>48.337334</v>
      </c>
      <c r="E33" s="13">
        <v>131.894455</v>
      </c>
      <c r="F33" s="14">
        <v>2625</v>
      </c>
      <c r="G33" s="15">
        <v>52.336056</v>
      </c>
      <c r="H33" s="13">
        <v>134.270421</v>
      </c>
      <c r="I33" s="16">
        <v>0.4592422502870264</v>
      </c>
      <c r="J33" s="17">
        <v>8.272533193493874</v>
      </c>
      <c r="K33" s="141">
        <v>1.801414623533647</v>
      </c>
      <c r="L33" s="19"/>
      <c r="M33" s="19"/>
      <c r="N33" s="19"/>
    </row>
    <row r="34" spans="1:14" s="2" customFormat="1" ht="18.75" customHeight="1">
      <c r="A34" s="271"/>
      <c r="B34" s="140" t="s">
        <v>12</v>
      </c>
      <c r="C34" s="14">
        <v>4581</v>
      </c>
      <c r="D34" s="15">
        <v>14.98122</v>
      </c>
      <c r="E34" s="13">
        <v>26.72158</v>
      </c>
      <c r="F34" s="14">
        <v>5589</v>
      </c>
      <c r="G34" s="15">
        <v>18.213053</v>
      </c>
      <c r="H34" s="13">
        <v>32.183839</v>
      </c>
      <c r="I34" s="21">
        <v>22.00392927308448</v>
      </c>
      <c r="J34" s="22">
        <v>21.572562181184164</v>
      </c>
      <c r="K34" s="142">
        <v>20.441377343704975</v>
      </c>
      <c r="L34" s="19"/>
      <c r="M34" s="19"/>
      <c r="N34" s="19"/>
    </row>
    <row r="35" spans="1:14" s="2" customFormat="1" ht="18.75" customHeight="1">
      <c r="A35" s="271"/>
      <c r="B35" s="140" t="s">
        <v>13</v>
      </c>
      <c r="C35" s="14">
        <v>2378</v>
      </c>
      <c r="D35" s="15">
        <v>124.642668</v>
      </c>
      <c r="E35" s="13">
        <v>6.32257</v>
      </c>
      <c r="F35" s="14">
        <v>2241</v>
      </c>
      <c r="G35" s="15">
        <v>116.163459</v>
      </c>
      <c r="H35" s="13">
        <v>7.364953</v>
      </c>
      <c r="I35" s="21">
        <v>-5.761143818334736</v>
      </c>
      <c r="J35" s="22">
        <v>-6.802814105359167</v>
      </c>
      <c r="K35" s="142">
        <v>16.486697656174627</v>
      </c>
      <c r="L35" s="19"/>
      <c r="M35" s="19"/>
      <c r="N35" s="19"/>
    </row>
    <row r="36" spans="1:14" s="2" customFormat="1" ht="18.75" customHeight="1">
      <c r="A36" s="271"/>
      <c r="B36" s="140" t="s">
        <v>20</v>
      </c>
      <c r="C36" s="14">
        <v>1271</v>
      </c>
      <c r="D36" s="15">
        <v>23.352254</v>
      </c>
      <c r="E36" s="13">
        <v>0.38322</v>
      </c>
      <c r="F36" s="14">
        <v>1497</v>
      </c>
      <c r="G36" s="15">
        <v>29.134557</v>
      </c>
      <c r="H36" s="13">
        <v>4.575132</v>
      </c>
      <c r="I36" s="21">
        <v>17.781274586939418</v>
      </c>
      <c r="J36" s="22">
        <v>24.761220051820278</v>
      </c>
      <c r="K36" s="142">
        <v>1093.8656646312825</v>
      </c>
      <c r="L36" s="19"/>
      <c r="M36" s="19"/>
      <c r="N36" s="19"/>
    </row>
    <row r="37" spans="1:14" s="2" customFormat="1" ht="18.75" customHeight="1">
      <c r="A37" s="271"/>
      <c r="B37" s="140" t="s">
        <v>21</v>
      </c>
      <c r="C37" s="14">
        <v>18</v>
      </c>
      <c r="D37" s="38">
        <v>0.590659</v>
      </c>
      <c r="E37" s="37">
        <v>0.152826</v>
      </c>
      <c r="F37" s="14">
        <v>48</v>
      </c>
      <c r="G37" s="38">
        <v>1.310408</v>
      </c>
      <c r="H37" s="37">
        <v>0.325488</v>
      </c>
      <c r="I37" s="21">
        <v>166.66666666666669</v>
      </c>
      <c r="J37" s="22">
        <v>121.85524981419059</v>
      </c>
      <c r="K37" s="142">
        <v>112.97946684464686</v>
      </c>
      <c r="L37" s="19"/>
      <c r="M37" s="19"/>
      <c r="N37" s="19"/>
    </row>
    <row r="38" spans="1:14" s="2" customFormat="1" ht="18.75" customHeight="1" thickBot="1">
      <c r="A38" s="271"/>
      <c r="B38" s="140" t="s">
        <v>14</v>
      </c>
      <c r="C38" s="14"/>
      <c r="D38" s="15">
        <v>150.470535</v>
      </c>
      <c r="E38" s="13">
        <v>108.101122</v>
      </c>
      <c r="F38" s="14"/>
      <c r="G38" s="15">
        <v>162.534893</v>
      </c>
      <c r="H38" s="13">
        <v>109.325353</v>
      </c>
      <c r="I38" s="21"/>
      <c r="J38" s="22">
        <v>8.017754439432277</v>
      </c>
      <c r="K38" s="142">
        <v>1.132486857999497</v>
      </c>
      <c r="L38" s="19"/>
      <c r="M38" s="19"/>
      <c r="N38" s="19"/>
    </row>
    <row r="39" spans="1:14" s="101" customFormat="1" ht="18.75" customHeight="1" thickBot="1">
      <c r="A39" s="271"/>
      <c r="B39" s="143" t="s">
        <v>15</v>
      </c>
      <c r="C39" s="144"/>
      <c r="D39" s="145">
        <v>1548.2060379999998</v>
      </c>
      <c r="E39" s="146">
        <v>2867.916299</v>
      </c>
      <c r="F39" s="144"/>
      <c r="G39" s="145">
        <v>1599.5645000000004</v>
      </c>
      <c r="H39" s="146">
        <v>2890.8092039999997</v>
      </c>
      <c r="I39" s="147"/>
      <c r="J39" s="147">
        <v>3.317288573964379</v>
      </c>
      <c r="K39" s="148">
        <v>0.798241741154793</v>
      </c>
      <c r="L39" s="149"/>
      <c r="M39" s="149"/>
      <c r="N39" s="149"/>
    </row>
    <row r="40" spans="1:14" ht="23.25" customHeight="1" thickBot="1">
      <c r="A40" s="271"/>
      <c r="B40" s="284" t="s">
        <v>16</v>
      </c>
      <c r="C40" s="285"/>
      <c r="D40" s="285"/>
      <c r="E40" s="285"/>
      <c r="F40" s="285"/>
      <c r="G40" s="285"/>
      <c r="H40" s="285"/>
      <c r="I40" s="285"/>
      <c r="J40" s="285"/>
      <c r="K40" s="285"/>
      <c r="L40" s="285"/>
      <c r="M40" s="285"/>
      <c r="N40" s="286"/>
    </row>
    <row r="41" spans="1:14" ht="16.5" customHeight="1" thickBot="1">
      <c r="A41" s="271"/>
      <c r="B41" s="361" t="s">
        <v>3</v>
      </c>
      <c r="C41" s="362">
        <v>41365</v>
      </c>
      <c r="D41" s="363"/>
      <c r="E41" s="364"/>
      <c r="F41" s="362">
        <v>41730</v>
      </c>
      <c r="G41" s="363"/>
      <c r="H41" s="364"/>
      <c r="I41" s="301" t="s">
        <v>6</v>
      </c>
      <c r="J41" s="302"/>
      <c r="K41" s="303"/>
      <c r="L41" s="304" t="s">
        <v>19</v>
      </c>
      <c r="M41" s="305"/>
      <c r="N41" s="306"/>
    </row>
    <row r="42" spans="1:14" ht="15.75" customHeight="1" thickBot="1">
      <c r="A42" s="271"/>
      <c r="B42" s="361"/>
      <c r="C42" s="134" t="s">
        <v>7</v>
      </c>
      <c r="D42" s="135" t="s">
        <v>8</v>
      </c>
      <c r="E42" s="136" t="s">
        <v>9</v>
      </c>
      <c r="F42" s="134" t="s">
        <v>7</v>
      </c>
      <c r="G42" s="135" t="s">
        <v>8</v>
      </c>
      <c r="H42" s="136" t="s">
        <v>9</v>
      </c>
      <c r="I42" s="137" t="s">
        <v>7</v>
      </c>
      <c r="J42" s="135" t="s">
        <v>8</v>
      </c>
      <c r="K42" s="136" t="s">
        <v>9</v>
      </c>
      <c r="L42" s="137" t="s">
        <v>7</v>
      </c>
      <c r="M42" s="135" t="s">
        <v>8</v>
      </c>
      <c r="N42" s="150" t="s">
        <v>9</v>
      </c>
    </row>
    <row r="43" spans="1:14" ht="20.25" customHeight="1">
      <c r="A43" s="271"/>
      <c r="B43" s="151" t="s">
        <v>10</v>
      </c>
      <c r="C43" s="14">
        <v>23013</v>
      </c>
      <c r="D43" s="15">
        <v>325.413807</v>
      </c>
      <c r="E43" s="13">
        <v>690.715441</v>
      </c>
      <c r="F43" s="14">
        <v>15545</v>
      </c>
      <c r="G43" s="15">
        <v>240.724678</v>
      </c>
      <c r="H43" s="13">
        <v>519.308487</v>
      </c>
      <c r="I43" s="17">
        <v>-32.45122322165732</v>
      </c>
      <c r="J43" s="17">
        <v>-26.02505707448363</v>
      </c>
      <c r="K43" s="18">
        <v>-24.815856693726356</v>
      </c>
      <c r="L43" s="17">
        <v>-29.895372959321726</v>
      </c>
      <c r="M43" s="17">
        <v>-27.54387780525701</v>
      </c>
      <c r="N43" s="152">
        <v>-26.651392439539773</v>
      </c>
    </row>
    <row r="44" spans="1:14" ht="20.25" customHeight="1">
      <c r="A44" s="271"/>
      <c r="B44" s="151" t="s">
        <v>11</v>
      </c>
      <c r="C44" s="14">
        <v>896</v>
      </c>
      <c r="D44" s="15">
        <v>15.158457</v>
      </c>
      <c r="E44" s="13">
        <v>41.924815</v>
      </c>
      <c r="F44" s="14">
        <v>513</v>
      </c>
      <c r="G44" s="15">
        <v>11.579777</v>
      </c>
      <c r="H44" s="13">
        <v>25.598863</v>
      </c>
      <c r="I44" s="17">
        <v>-42.745535714285715</v>
      </c>
      <c r="J44" s="17">
        <v>-23.60847149548269</v>
      </c>
      <c r="K44" s="18">
        <v>-38.9410233533529</v>
      </c>
      <c r="L44" s="17">
        <v>-30.39348710990502</v>
      </c>
      <c r="M44" s="17">
        <v>-13.895381766453157</v>
      </c>
      <c r="N44" s="152">
        <v>-26.073024786361042</v>
      </c>
    </row>
    <row r="45" spans="1:14" ht="20.25" customHeight="1">
      <c r="A45" s="271"/>
      <c r="B45" s="151" t="s">
        <v>12</v>
      </c>
      <c r="C45" s="14">
        <v>1240</v>
      </c>
      <c r="D45" s="15">
        <v>4.557528</v>
      </c>
      <c r="E45" s="13">
        <v>8.163607</v>
      </c>
      <c r="F45" s="14">
        <v>1255</v>
      </c>
      <c r="G45" s="15">
        <v>4.705239</v>
      </c>
      <c r="H45" s="13">
        <v>8.526252</v>
      </c>
      <c r="I45" s="21">
        <v>1.2096774193548387</v>
      </c>
      <c r="J45" s="22">
        <v>3.24103329699785</v>
      </c>
      <c r="K45" s="23">
        <v>4.442215309972648</v>
      </c>
      <c r="L45" s="17">
        <v>11.061946902654867</v>
      </c>
      <c r="M45" s="17">
        <v>16.93259507590913</v>
      </c>
      <c r="N45" s="152">
        <v>13.368060749443647</v>
      </c>
    </row>
    <row r="46" spans="1:14" ht="20.25" customHeight="1">
      <c r="A46" s="271"/>
      <c r="B46" s="151" t="s">
        <v>13</v>
      </c>
      <c r="C46" s="14">
        <v>869</v>
      </c>
      <c r="D46" s="15">
        <v>44.614455</v>
      </c>
      <c r="E46" s="13">
        <v>2.063284</v>
      </c>
      <c r="F46" s="14">
        <v>607</v>
      </c>
      <c r="G46" s="15">
        <v>31.571471</v>
      </c>
      <c r="H46" s="13">
        <v>1.597413</v>
      </c>
      <c r="I46" s="21">
        <v>-30.149597238204834</v>
      </c>
      <c r="J46" s="22">
        <v>-29.234883626842468</v>
      </c>
      <c r="K46" s="23">
        <v>-22.57910205284391</v>
      </c>
      <c r="L46" s="17">
        <v>13.670411985018728</v>
      </c>
      <c r="M46" s="17">
        <v>17.024256660008298</v>
      </c>
      <c r="N46" s="152">
        <v>3.0789204871397606</v>
      </c>
    </row>
    <row r="47" spans="1:14" ht="20.25" customHeight="1">
      <c r="A47" s="271"/>
      <c r="B47" s="151" t="s">
        <v>20</v>
      </c>
      <c r="C47" s="14">
        <v>320</v>
      </c>
      <c r="D47" s="15">
        <v>5.730726</v>
      </c>
      <c r="E47" s="13">
        <v>0.079211</v>
      </c>
      <c r="F47" s="14">
        <v>329</v>
      </c>
      <c r="G47" s="15">
        <v>6.475535</v>
      </c>
      <c r="H47" s="13">
        <v>1.047005</v>
      </c>
      <c r="I47" s="21">
        <v>2.8125</v>
      </c>
      <c r="J47" s="22">
        <v>12.996765156805616</v>
      </c>
      <c r="K47" s="23">
        <v>1221.7924278193684</v>
      </c>
      <c r="L47" s="17">
        <v>-9.366391184573002</v>
      </c>
      <c r="M47" s="17">
        <v>-6.8546977098505355</v>
      </c>
      <c r="N47" s="152">
        <v>0.3021504026915719</v>
      </c>
    </row>
    <row r="48" spans="1:14" ht="20.25" customHeight="1">
      <c r="A48" s="271"/>
      <c r="B48" s="151" t="s">
        <v>21</v>
      </c>
      <c r="C48" s="14">
        <v>5</v>
      </c>
      <c r="D48" s="38">
        <v>0.147912</v>
      </c>
      <c r="E48" s="37">
        <v>0.044425</v>
      </c>
      <c r="F48" s="14">
        <v>9</v>
      </c>
      <c r="G48" s="38">
        <v>0.230967</v>
      </c>
      <c r="H48" s="37">
        <v>0.04892</v>
      </c>
      <c r="I48" s="21">
        <v>80</v>
      </c>
      <c r="J48" s="22">
        <v>56.15163069933475</v>
      </c>
      <c r="K48" s="23">
        <v>10.118176702307258</v>
      </c>
      <c r="L48" s="17">
        <v>-47.05882352941176</v>
      </c>
      <c r="M48" s="17">
        <v>-53.3066071493553</v>
      </c>
      <c r="N48" s="152">
        <v>-63.37528355705954</v>
      </c>
    </row>
    <row r="49" spans="1:14" ht="20.25" customHeight="1" thickBot="1">
      <c r="A49" s="271"/>
      <c r="B49" s="151" t="s">
        <v>14</v>
      </c>
      <c r="C49" s="14"/>
      <c r="D49" s="15">
        <v>43.819709</v>
      </c>
      <c r="E49" s="13">
        <v>31.797603</v>
      </c>
      <c r="F49" s="14"/>
      <c r="G49" s="15">
        <v>38.605179</v>
      </c>
      <c r="H49" s="13">
        <v>25.768559</v>
      </c>
      <c r="I49" s="21"/>
      <c r="J49" s="22">
        <v>-11.89996492217692</v>
      </c>
      <c r="K49" s="23">
        <v>-18.96068706814158</v>
      </c>
      <c r="L49" s="17"/>
      <c r="M49" s="17">
        <v>-13.269968095942358</v>
      </c>
      <c r="N49" s="152">
        <v>-14.705851297273417</v>
      </c>
    </row>
    <row r="50" spans="1:14" ht="19.5" customHeight="1" thickBot="1">
      <c r="A50" s="272"/>
      <c r="B50" s="153" t="s">
        <v>15</v>
      </c>
      <c r="C50" s="25"/>
      <c r="D50" s="26">
        <v>439.44259400000004</v>
      </c>
      <c r="E50" s="27">
        <v>774.788386</v>
      </c>
      <c r="F50" s="25"/>
      <c r="G50" s="26">
        <v>333.892846</v>
      </c>
      <c r="H50" s="27">
        <v>581.895499</v>
      </c>
      <c r="I50" s="28"/>
      <c r="J50" s="29">
        <v>-24.019007133386804</v>
      </c>
      <c r="K50" s="30">
        <v>-24.896202690369186</v>
      </c>
      <c r="L50" s="28"/>
      <c r="M50" s="29">
        <v>-13.078796685811723</v>
      </c>
      <c r="N50" s="154">
        <v>-22.710280799613557</v>
      </c>
    </row>
    <row r="51" ht="21" customHeight="1" hidden="1"/>
    <row r="52" ht="21" customHeight="1" hidden="1"/>
    <row r="53" ht="21" customHeight="1" hidden="1"/>
    <row r="54" ht="21" customHeight="1" hidden="1"/>
    <row r="55" ht="21" customHeight="1" hidden="1"/>
    <row r="56" ht="21" customHeight="1"/>
    <row r="57" spans="2:14" ht="21" customHeight="1">
      <c r="B57" s="99"/>
      <c r="C57" s="99"/>
      <c r="D57" s="99"/>
      <c r="E57" s="99"/>
      <c r="F57" s="99"/>
      <c r="G57" s="99"/>
      <c r="H57" s="99"/>
      <c r="I57" s="99"/>
      <c r="J57" s="99"/>
      <c r="K57" s="99"/>
      <c r="L57" s="99"/>
      <c r="M57" s="99"/>
      <c r="N57" s="99"/>
    </row>
    <row r="58" spans="2:14" ht="11.25" customHeight="1">
      <c r="B58" s="99"/>
      <c r="C58" s="99"/>
      <c r="D58" s="99"/>
      <c r="E58" s="99"/>
      <c r="F58" s="99"/>
      <c r="G58" s="99"/>
      <c r="H58" s="99"/>
      <c r="I58" s="99"/>
      <c r="J58" s="99"/>
      <c r="K58" s="99"/>
      <c r="L58" s="99"/>
      <c r="M58" s="99"/>
      <c r="N58" s="99"/>
    </row>
    <row r="59" spans="2:14" ht="11.25" customHeight="1">
      <c r="B59" s="99"/>
      <c r="C59" s="99"/>
      <c r="D59" s="99"/>
      <c r="E59" s="99"/>
      <c r="F59" s="99"/>
      <c r="G59" s="99"/>
      <c r="H59" s="99"/>
      <c r="I59" s="99"/>
      <c r="J59" s="99"/>
      <c r="K59" s="99"/>
      <c r="L59" s="99"/>
      <c r="M59" s="99"/>
      <c r="N59" s="99"/>
    </row>
    <row r="60" spans="2:14" ht="22.5" customHeight="1">
      <c r="B60" s="99"/>
      <c r="C60" s="99"/>
      <c r="D60" s="99"/>
      <c r="E60" s="99"/>
      <c r="F60" s="99"/>
      <c r="G60" s="99"/>
      <c r="H60" s="99"/>
      <c r="I60" s="99"/>
      <c r="J60" s="99"/>
      <c r="K60" s="99"/>
      <c r="L60" s="99"/>
      <c r="M60" s="99"/>
      <c r="N60" s="99"/>
    </row>
    <row r="61" spans="2:14" ht="11.25" customHeight="1">
      <c r="B61" s="99"/>
      <c r="C61" s="99"/>
      <c r="D61" s="99"/>
      <c r="E61" s="99"/>
      <c r="F61" s="99"/>
      <c r="G61" s="99"/>
      <c r="H61" s="99"/>
      <c r="I61" s="99"/>
      <c r="J61" s="99"/>
      <c r="K61" s="99"/>
      <c r="L61" s="99"/>
      <c r="M61" s="99"/>
      <c r="N61" s="99"/>
    </row>
    <row r="62" ht="11.25" customHeight="1"/>
    <row r="63" ht="11.25" customHeight="1"/>
    <row r="64" ht="14.25"/>
    <row r="66" spans="4:14" ht="16.5" customHeight="1" thickBot="1">
      <c r="D66" s="155" t="s">
        <v>0</v>
      </c>
      <c r="E66" s="155"/>
      <c r="F66" s="155"/>
      <c r="G66" s="155"/>
      <c r="H66" s="155"/>
      <c r="I66" s="155"/>
      <c r="J66" s="155"/>
      <c r="K66" s="155"/>
      <c r="L66" s="155"/>
      <c r="M66" s="155"/>
      <c r="N66" s="155"/>
    </row>
    <row r="67" spans="1:14" ht="20.25" customHeight="1" thickBot="1">
      <c r="A67" s="354" t="s">
        <v>1</v>
      </c>
      <c r="B67" s="355"/>
      <c r="C67" s="355"/>
      <c r="D67" s="355"/>
      <c r="E67" s="355"/>
      <c r="F67" s="355"/>
      <c r="G67" s="355"/>
      <c r="H67" s="355"/>
      <c r="I67" s="355"/>
      <c r="J67" s="355"/>
      <c r="K67" s="355"/>
      <c r="L67" s="355"/>
      <c r="M67" s="355"/>
      <c r="N67" s="356"/>
    </row>
    <row r="68" spans="1:14" s="2" customFormat="1" ht="17.25" customHeight="1" thickBot="1">
      <c r="A68" s="47"/>
      <c r="B68" s="357" t="s">
        <v>23</v>
      </c>
      <c r="C68" s="359" t="s">
        <v>72</v>
      </c>
      <c r="D68" s="291"/>
      <c r="E68" s="292"/>
      <c r="F68" s="359" t="s">
        <v>73</v>
      </c>
      <c r="G68" s="291"/>
      <c r="H68" s="292"/>
      <c r="I68" s="278" t="s">
        <v>6</v>
      </c>
      <c r="J68" s="279"/>
      <c r="K68" s="280"/>
      <c r="L68" s="293"/>
      <c r="M68" s="294"/>
      <c r="N68" s="295"/>
    </row>
    <row r="69" spans="1:14" s="139" customFormat="1" ht="17.25" customHeight="1" thickBot="1">
      <c r="A69" s="156"/>
      <c r="B69" s="358"/>
      <c r="C69" s="157" t="s">
        <v>7</v>
      </c>
      <c r="D69" s="158" t="s">
        <v>8</v>
      </c>
      <c r="E69" s="159" t="s">
        <v>9</v>
      </c>
      <c r="F69" s="157" t="s">
        <v>7</v>
      </c>
      <c r="G69" s="158" t="s">
        <v>8</v>
      </c>
      <c r="H69" s="159" t="s">
        <v>9</v>
      </c>
      <c r="I69" s="160" t="s">
        <v>7</v>
      </c>
      <c r="J69" s="158" t="s">
        <v>8</v>
      </c>
      <c r="K69" s="159" t="s">
        <v>9</v>
      </c>
      <c r="L69" s="160"/>
      <c r="M69" s="158"/>
      <c r="N69" s="150"/>
    </row>
    <row r="70" spans="1:14" s="2" customFormat="1" ht="26.25" customHeight="1">
      <c r="A70" s="309" t="s">
        <v>26</v>
      </c>
      <c r="B70" s="151" t="s">
        <v>27</v>
      </c>
      <c r="C70" s="14">
        <v>125860</v>
      </c>
      <c r="D70" s="56">
        <v>56.414</v>
      </c>
      <c r="E70" s="57"/>
      <c r="F70" s="14">
        <v>77610</v>
      </c>
      <c r="G70" s="56">
        <v>35.081</v>
      </c>
      <c r="H70" s="57"/>
      <c r="I70" s="21">
        <v>-38.336246623232164</v>
      </c>
      <c r="J70" s="22">
        <v>-37.81508136278228</v>
      </c>
      <c r="K70" s="23"/>
      <c r="L70" s="58"/>
      <c r="M70" s="58"/>
      <c r="N70" s="59"/>
    </row>
    <row r="71" spans="1:14" s="2" customFormat="1" ht="26.25" customHeight="1">
      <c r="A71" s="309"/>
      <c r="B71" s="151" t="s">
        <v>28</v>
      </c>
      <c r="C71" s="14">
        <v>122875</v>
      </c>
      <c r="D71" s="56">
        <v>32.697</v>
      </c>
      <c r="E71" s="57"/>
      <c r="F71" s="14">
        <v>113430</v>
      </c>
      <c r="G71" s="56">
        <v>31.053</v>
      </c>
      <c r="H71" s="57"/>
      <c r="I71" s="21">
        <v>-7.686673448626653</v>
      </c>
      <c r="J71" s="22">
        <v>-5.027984218735669</v>
      </c>
      <c r="K71" s="23"/>
      <c r="L71" s="58"/>
      <c r="M71" s="58"/>
      <c r="N71" s="59"/>
    </row>
    <row r="72" spans="1:14" s="2" customFormat="1" ht="26.25" customHeight="1">
      <c r="A72" s="309"/>
      <c r="B72" s="151" t="s">
        <v>29</v>
      </c>
      <c r="C72" s="14">
        <v>20803</v>
      </c>
      <c r="D72" s="56">
        <v>5.081</v>
      </c>
      <c r="E72" s="57"/>
      <c r="F72" s="14">
        <v>21845</v>
      </c>
      <c r="G72" s="56">
        <v>5.469</v>
      </c>
      <c r="H72" s="57"/>
      <c r="I72" s="21">
        <v>5.008892948132481</v>
      </c>
      <c r="J72" s="22">
        <v>7.6362920684904525</v>
      </c>
      <c r="K72" s="23"/>
      <c r="L72" s="58"/>
      <c r="M72" s="58"/>
      <c r="N72" s="59"/>
    </row>
    <row r="73" spans="1:14" s="2" customFormat="1" ht="26.25" customHeight="1" thickBot="1">
      <c r="A73" s="309"/>
      <c r="B73" s="151" t="s">
        <v>30</v>
      </c>
      <c r="C73" s="14">
        <v>32495</v>
      </c>
      <c r="D73" s="56">
        <v>10.476</v>
      </c>
      <c r="E73" s="57"/>
      <c r="F73" s="14">
        <v>30258</v>
      </c>
      <c r="G73" s="56">
        <v>10.315</v>
      </c>
      <c r="H73" s="57"/>
      <c r="I73" s="21">
        <v>-6.884136020926296</v>
      </c>
      <c r="J73" s="22">
        <v>-1.5368461244750034</v>
      </c>
      <c r="K73" s="23"/>
      <c r="L73" s="58"/>
      <c r="M73" s="58"/>
      <c r="N73" s="59"/>
    </row>
    <row r="74" spans="1:14" s="2" customFormat="1" ht="33.75" customHeight="1">
      <c r="A74" s="310" t="s">
        <v>33</v>
      </c>
      <c r="B74" s="145" t="s">
        <v>34</v>
      </c>
      <c r="C74" s="62">
        <v>221813</v>
      </c>
      <c r="D74" s="63">
        <v>75.4</v>
      </c>
      <c r="E74" s="64"/>
      <c r="F74" s="62">
        <v>245698</v>
      </c>
      <c r="G74" s="63">
        <v>76.857</v>
      </c>
      <c r="H74" s="64"/>
      <c r="I74" s="65">
        <v>10.768079418248705</v>
      </c>
      <c r="J74" s="66">
        <v>1.9323607427055616</v>
      </c>
      <c r="K74" s="67"/>
      <c r="L74" s="68"/>
      <c r="M74" s="68"/>
      <c r="N74" s="69"/>
    </row>
    <row r="75" spans="1:14" s="2" customFormat="1" ht="33.75" customHeight="1" thickBot="1">
      <c r="A75" s="309"/>
      <c r="B75" s="151" t="s">
        <v>56</v>
      </c>
      <c r="C75" s="14">
        <v>65091</v>
      </c>
      <c r="D75" s="56">
        <v>5.286</v>
      </c>
      <c r="E75" s="57"/>
      <c r="F75" s="14">
        <v>63854</v>
      </c>
      <c r="G75" s="56">
        <v>5.887</v>
      </c>
      <c r="H75" s="57"/>
      <c r="I75" s="21">
        <v>-1.9004163402006422</v>
      </c>
      <c r="J75" s="22">
        <v>11.369655694286795</v>
      </c>
      <c r="K75" s="23"/>
      <c r="L75" s="58"/>
      <c r="M75" s="58"/>
      <c r="N75" s="59"/>
    </row>
    <row r="76" spans="1:14" s="101" customFormat="1" ht="27.75" customHeight="1" thickBot="1">
      <c r="A76" s="344" t="s">
        <v>37</v>
      </c>
      <c r="B76" s="345"/>
      <c r="C76" s="161">
        <v>111638.15</v>
      </c>
      <c r="D76" s="162">
        <v>67.16505</v>
      </c>
      <c r="E76" s="163">
        <v>1650.225416</v>
      </c>
      <c r="F76" s="161">
        <v>97754.2</v>
      </c>
      <c r="G76" s="162">
        <v>65.764245</v>
      </c>
      <c r="H76" s="163">
        <v>1739.612789</v>
      </c>
      <c r="I76" s="164">
        <v>-12.436564024036583</v>
      </c>
      <c r="J76" s="165">
        <v>-2.0856159565130845</v>
      </c>
      <c r="K76" s="166">
        <v>5.416676542085208</v>
      </c>
      <c r="L76" s="167"/>
      <c r="M76" s="167"/>
      <c r="N76" s="168"/>
    </row>
    <row r="77" spans="1:14" ht="21" customHeight="1" thickBot="1">
      <c r="A77" s="354" t="s">
        <v>16</v>
      </c>
      <c r="B77" s="355"/>
      <c r="C77" s="355"/>
      <c r="D77" s="355"/>
      <c r="E77" s="355"/>
      <c r="F77" s="355"/>
      <c r="G77" s="355"/>
      <c r="H77" s="355"/>
      <c r="I77" s="355"/>
      <c r="J77" s="355"/>
      <c r="K77" s="355"/>
      <c r="L77" s="355"/>
      <c r="M77" s="355"/>
      <c r="N77" s="356"/>
    </row>
    <row r="78" spans="1:14" ht="16.5" customHeight="1" thickBot="1">
      <c r="A78" s="169"/>
      <c r="B78" s="357" t="s">
        <v>23</v>
      </c>
      <c r="C78" s="359">
        <v>41365</v>
      </c>
      <c r="D78" s="291"/>
      <c r="E78" s="292"/>
      <c r="F78" s="359">
        <v>41730</v>
      </c>
      <c r="G78" s="291"/>
      <c r="H78" s="292"/>
      <c r="I78" s="278" t="s">
        <v>6</v>
      </c>
      <c r="J78" s="279"/>
      <c r="K78" s="280"/>
      <c r="L78" s="293" t="s">
        <v>19</v>
      </c>
      <c r="M78" s="294"/>
      <c r="N78" s="295"/>
    </row>
    <row r="79" spans="1:14" ht="16.5" customHeight="1" thickBot="1">
      <c r="A79" s="156"/>
      <c r="B79" s="358"/>
      <c r="C79" s="157" t="s">
        <v>7</v>
      </c>
      <c r="D79" s="158" t="s">
        <v>8</v>
      </c>
      <c r="E79" s="159" t="s">
        <v>9</v>
      </c>
      <c r="F79" s="157" t="s">
        <v>7</v>
      </c>
      <c r="G79" s="158" t="s">
        <v>8</v>
      </c>
      <c r="H79" s="159" t="s">
        <v>9</v>
      </c>
      <c r="I79" s="160" t="s">
        <v>7</v>
      </c>
      <c r="J79" s="158" t="s">
        <v>8</v>
      </c>
      <c r="K79" s="159" t="s">
        <v>9</v>
      </c>
      <c r="L79" s="160" t="s">
        <v>7</v>
      </c>
      <c r="M79" s="158" t="s">
        <v>8</v>
      </c>
      <c r="N79" s="150" t="s">
        <v>9</v>
      </c>
    </row>
    <row r="80" spans="1:14" ht="25.5" customHeight="1">
      <c r="A80" s="309" t="s">
        <v>26</v>
      </c>
      <c r="B80" s="151" t="s">
        <v>27</v>
      </c>
      <c r="C80" s="14">
        <v>32280</v>
      </c>
      <c r="D80" s="56">
        <v>13.623</v>
      </c>
      <c r="E80" s="57"/>
      <c r="F80" s="14">
        <v>21140</v>
      </c>
      <c r="G80" s="56">
        <v>10.823</v>
      </c>
      <c r="H80" s="57"/>
      <c r="I80" s="21">
        <v>-34.51053283767038</v>
      </c>
      <c r="J80" s="22">
        <v>-20.553475739558095</v>
      </c>
      <c r="K80" s="23"/>
      <c r="L80" s="82">
        <v>16.86014372581537</v>
      </c>
      <c r="M80" s="83">
        <v>51.58263305322129</v>
      </c>
      <c r="N80" s="84"/>
    </row>
    <row r="81" spans="1:14" ht="25.5" customHeight="1">
      <c r="A81" s="309"/>
      <c r="B81" s="151" t="s">
        <v>28</v>
      </c>
      <c r="C81" s="14">
        <v>35495</v>
      </c>
      <c r="D81" s="56">
        <v>9.652</v>
      </c>
      <c r="E81" s="57"/>
      <c r="F81" s="14">
        <v>27195</v>
      </c>
      <c r="G81" s="56">
        <v>7.89</v>
      </c>
      <c r="H81" s="57"/>
      <c r="I81" s="21">
        <v>-23.383575151429778</v>
      </c>
      <c r="J81" s="22">
        <v>-18.255283878988806</v>
      </c>
      <c r="K81" s="23"/>
      <c r="L81" s="21">
        <v>3.089461713419257</v>
      </c>
      <c r="M81" s="22">
        <v>15.94415870683321</v>
      </c>
      <c r="N81" s="85"/>
    </row>
    <row r="82" spans="1:14" ht="25.5" customHeight="1">
      <c r="A82" s="309"/>
      <c r="B82" s="151" t="s">
        <v>29</v>
      </c>
      <c r="C82" s="14">
        <v>3845</v>
      </c>
      <c r="D82" s="56">
        <v>1.112</v>
      </c>
      <c r="E82" s="57"/>
      <c r="F82" s="14">
        <v>2620</v>
      </c>
      <c r="G82" s="56">
        <v>0.643</v>
      </c>
      <c r="H82" s="57"/>
      <c r="I82" s="21">
        <v>-31.859557867360206</v>
      </c>
      <c r="J82" s="22">
        <v>-42.17625899280576</v>
      </c>
      <c r="K82" s="23"/>
      <c r="L82" s="21">
        <v>-43.412526997840175</v>
      </c>
      <c r="M82" s="22">
        <v>-42.89520426287744</v>
      </c>
      <c r="N82" s="85"/>
    </row>
    <row r="83" spans="1:14" ht="25.5" customHeight="1" thickBot="1">
      <c r="A83" s="309"/>
      <c r="B83" s="151" t="s">
        <v>30</v>
      </c>
      <c r="C83" s="14">
        <v>13725</v>
      </c>
      <c r="D83" s="56">
        <v>3.845</v>
      </c>
      <c r="E83" s="57"/>
      <c r="F83" s="14">
        <v>6983</v>
      </c>
      <c r="G83" s="56">
        <v>2.247</v>
      </c>
      <c r="H83" s="57"/>
      <c r="I83" s="21">
        <v>-49.12204007285975</v>
      </c>
      <c r="J83" s="22">
        <v>-41.56046814044213</v>
      </c>
      <c r="K83" s="23"/>
      <c r="L83" s="86">
        <v>42.075279755849444</v>
      </c>
      <c r="M83" s="87">
        <v>22.78688524590164</v>
      </c>
      <c r="N83" s="88"/>
    </row>
    <row r="84" spans="1:14" ht="34.5" customHeight="1">
      <c r="A84" s="310" t="s">
        <v>33</v>
      </c>
      <c r="B84" s="145" t="s">
        <v>34</v>
      </c>
      <c r="C84" s="62">
        <v>57976</v>
      </c>
      <c r="D84" s="63">
        <v>19.99</v>
      </c>
      <c r="E84" s="64"/>
      <c r="F84" s="62">
        <v>60115</v>
      </c>
      <c r="G84" s="63">
        <v>19.72</v>
      </c>
      <c r="H84" s="64"/>
      <c r="I84" s="65">
        <v>3.6894577066372296</v>
      </c>
      <c r="J84" s="66">
        <v>-1.3506753376688325</v>
      </c>
      <c r="K84" s="67"/>
      <c r="L84" s="22">
        <v>-3.8821290951825143</v>
      </c>
      <c r="M84" s="22">
        <v>6.594594594594596</v>
      </c>
      <c r="N84" s="85"/>
    </row>
    <row r="85" spans="1:14" ht="34.5" customHeight="1" thickBot="1">
      <c r="A85" s="309"/>
      <c r="B85" s="151" t="s">
        <v>56</v>
      </c>
      <c r="C85" s="14">
        <v>18735</v>
      </c>
      <c r="D85" s="56">
        <v>1.5</v>
      </c>
      <c r="E85" s="57"/>
      <c r="F85" s="14">
        <v>11680</v>
      </c>
      <c r="G85" s="56">
        <v>1.175</v>
      </c>
      <c r="H85" s="57"/>
      <c r="I85" s="21">
        <v>-37.65679210034694</v>
      </c>
      <c r="J85" s="22">
        <v>-21.666666666666664</v>
      </c>
      <c r="K85" s="23"/>
      <c r="L85" s="22">
        <v>4.201980551342671</v>
      </c>
      <c r="M85" s="22">
        <v>0.6855184233076265</v>
      </c>
      <c r="N85" s="85"/>
    </row>
    <row r="86" spans="1:14" ht="20.25" customHeight="1" thickBot="1">
      <c r="A86" s="344" t="s">
        <v>37</v>
      </c>
      <c r="B86" s="345"/>
      <c r="C86" s="161">
        <v>28380.85</v>
      </c>
      <c r="D86" s="162">
        <v>17.187278</v>
      </c>
      <c r="E86" s="163">
        <v>419.134093</v>
      </c>
      <c r="F86" s="161">
        <v>27927.7</v>
      </c>
      <c r="G86" s="162">
        <v>18.798831</v>
      </c>
      <c r="H86" s="163">
        <v>497.501185</v>
      </c>
      <c r="I86" s="164">
        <v>-1.5966752229055785</v>
      </c>
      <c r="J86" s="165">
        <v>9.376429473009052</v>
      </c>
      <c r="K86" s="166">
        <v>18.697379504272398</v>
      </c>
      <c r="L86" s="165">
        <v>9.460510818591397</v>
      </c>
      <c r="M86" s="165">
        <v>8.508232448553365</v>
      </c>
      <c r="N86" s="170">
        <v>9.334578374674049</v>
      </c>
    </row>
    <row r="87" spans="1:14" s="101" customFormat="1" ht="21" customHeight="1">
      <c r="A87" s="99"/>
      <c r="B87" s="99"/>
      <c r="C87" s="99"/>
      <c r="D87" s="99"/>
      <c r="E87" s="99"/>
      <c r="F87" s="99"/>
      <c r="G87" s="99"/>
      <c r="H87" s="99"/>
      <c r="I87" s="99"/>
      <c r="J87" s="99"/>
      <c r="K87" s="99"/>
      <c r="L87" s="99"/>
      <c r="M87" s="99"/>
      <c r="N87" s="99"/>
    </row>
    <row r="88" spans="1:14" s="101" customFormat="1" ht="39" customHeight="1">
      <c r="A88" s="99"/>
      <c r="B88" s="99"/>
      <c r="C88" s="99"/>
      <c r="D88" s="99"/>
      <c r="E88" s="99"/>
      <c r="F88" s="99"/>
      <c r="G88" s="99"/>
      <c r="H88" s="99"/>
      <c r="I88" s="99"/>
      <c r="J88" s="99"/>
      <c r="K88" s="99"/>
      <c r="L88" s="99"/>
      <c r="M88" s="99"/>
      <c r="N88" s="99"/>
    </row>
    <row r="89" spans="1:14" s="101" customFormat="1" ht="11.25" customHeight="1">
      <c r="A89" s="99"/>
      <c r="B89" s="99"/>
      <c r="C89" s="99"/>
      <c r="D89" s="99"/>
      <c r="E89" s="99"/>
      <c r="F89" s="99"/>
      <c r="G89" s="99"/>
      <c r="H89" s="99"/>
      <c r="I89" s="99"/>
      <c r="J89" s="99"/>
      <c r="K89" s="99"/>
      <c r="L89" s="99"/>
      <c r="M89" s="99"/>
      <c r="N89" s="99"/>
    </row>
    <row r="90" spans="1:14" s="101" customFormat="1" ht="20.25" customHeight="1">
      <c r="A90" s="99"/>
      <c r="B90" s="99"/>
      <c r="C90" s="99"/>
      <c r="D90" s="99"/>
      <c r="E90" s="99"/>
      <c r="F90" s="99"/>
      <c r="G90" s="99"/>
      <c r="H90" s="99"/>
      <c r="I90" s="99"/>
      <c r="J90" s="99"/>
      <c r="K90" s="99"/>
      <c r="L90" s="99"/>
      <c r="M90" s="99"/>
      <c r="N90" s="99"/>
    </row>
    <row r="91" spans="1:14" s="101" customFormat="1" ht="20.25" customHeight="1">
      <c r="A91" s="99"/>
      <c r="B91" s="99"/>
      <c r="C91" s="99"/>
      <c r="D91" s="99"/>
      <c r="E91" s="99"/>
      <c r="F91" s="99"/>
      <c r="G91" s="99"/>
      <c r="H91" s="99"/>
      <c r="I91" s="99"/>
      <c r="J91" s="99"/>
      <c r="K91" s="99"/>
      <c r="L91" s="99"/>
      <c r="M91" s="99"/>
      <c r="N91" s="99"/>
    </row>
    <row r="92" spans="1:14" s="101" customFormat="1" ht="19.5" customHeight="1">
      <c r="A92" s="99"/>
      <c r="B92" s="307" t="s">
        <v>0</v>
      </c>
      <c r="C92" s="307"/>
      <c r="D92" s="307"/>
      <c r="E92" s="307"/>
      <c r="F92" s="307"/>
      <c r="G92" s="307"/>
      <c r="H92" s="307"/>
      <c r="I92" s="307"/>
      <c r="J92" s="307"/>
      <c r="K92" s="307"/>
      <c r="L92" s="307"/>
      <c r="M92" s="307"/>
      <c r="N92" s="307"/>
    </row>
    <row r="93" spans="4:14" s="2" customFormat="1" ht="12" customHeight="1" thickBot="1">
      <c r="D93" s="171"/>
      <c r="E93" s="171"/>
      <c r="G93" s="171"/>
      <c r="H93" s="171"/>
      <c r="I93" s="171"/>
      <c r="J93" s="171"/>
      <c r="K93" s="171"/>
      <c r="L93" s="171"/>
      <c r="M93" s="171"/>
      <c r="N93" s="171"/>
    </row>
    <row r="94" spans="1:14" s="103" customFormat="1" ht="16.5" customHeight="1" thickBot="1">
      <c r="A94" s="328" t="s">
        <v>42</v>
      </c>
      <c r="B94" s="346" t="s">
        <v>23</v>
      </c>
      <c r="C94" s="348" t="s">
        <v>8</v>
      </c>
      <c r="D94" s="349"/>
      <c r="E94" s="350" t="s">
        <v>39</v>
      </c>
      <c r="F94" s="350"/>
      <c r="G94" s="351" t="s">
        <v>6</v>
      </c>
      <c r="H94" s="352"/>
      <c r="I94" s="353" t="s">
        <v>8</v>
      </c>
      <c r="J94" s="338"/>
      <c r="K94" s="337" t="s">
        <v>39</v>
      </c>
      <c r="L94" s="338"/>
      <c r="M94" s="339" t="s">
        <v>6</v>
      </c>
      <c r="N94" s="340"/>
    </row>
    <row r="95" spans="1:14" s="108" customFormat="1" ht="21" customHeight="1" thickBot="1">
      <c r="A95" s="329"/>
      <c r="B95" s="347"/>
      <c r="C95" s="172" t="s">
        <v>74</v>
      </c>
      <c r="D95" s="172" t="s">
        <v>75</v>
      </c>
      <c r="E95" s="172" t="s">
        <v>74</v>
      </c>
      <c r="F95" s="172" t="s">
        <v>75</v>
      </c>
      <c r="G95" s="106" t="s">
        <v>40</v>
      </c>
      <c r="H95" s="107" t="s">
        <v>41</v>
      </c>
      <c r="I95" s="104" t="s">
        <v>76</v>
      </c>
      <c r="J95" s="105" t="s">
        <v>77</v>
      </c>
      <c r="K95" s="104" t="s">
        <v>76</v>
      </c>
      <c r="L95" s="105" t="s">
        <v>77</v>
      </c>
      <c r="M95" s="173" t="s">
        <v>40</v>
      </c>
      <c r="N95" s="174" t="s">
        <v>41</v>
      </c>
    </row>
    <row r="96" spans="1:14" s="2" customFormat="1" ht="14.25" customHeight="1">
      <c r="A96" s="330"/>
      <c r="B96" s="175" t="s">
        <v>43</v>
      </c>
      <c r="C96" s="111">
        <v>237.71624</v>
      </c>
      <c r="D96" s="111">
        <v>245.410767</v>
      </c>
      <c r="E96" s="112">
        <v>131.582962</v>
      </c>
      <c r="F96" s="112">
        <v>128.622928</v>
      </c>
      <c r="G96" s="113">
        <v>3.236853737885133</v>
      </c>
      <c r="H96" s="114">
        <v>-2.2495572033102635</v>
      </c>
      <c r="I96" s="110">
        <v>39.321861</v>
      </c>
      <c r="J96" s="111">
        <v>66.961839</v>
      </c>
      <c r="K96" s="111">
        <v>21.31264</v>
      </c>
      <c r="L96" s="111">
        <v>34.884594</v>
      </c>
      <c r="M96" s="176">
        <v>70.29163243316485</v>
      </c>
      <c r="N96" s="177">
        <v>63.68030427014205</v>
      </c>
    </row>
    <row r="97" spans="1:14" s="2" customFormat="1" ht="15" customHeight="1">
      <c r="A97" s="330"/>
      <c r="B97" s="175" t="s">
        <v>44</v>
      </c>
      <c r="C97" s="111">
        <v>36.396507</v>
      </c>
      <c r="D97" s="111">
        <v>44.386942</v>
      </c>
      <c r="E97" s="112">
        <v>175.362804</v>
      </c>
      <c r="F97" s="112">
        <v>171.049537</v>
      </c>
      <c r="G97" s="113">
        <v>21.953851230833767</v>
      </c>
      <c r="H97" s="114">
        <v>-2.4596247902149333</v>
      </c>
      <c r="I97" s="110">
        <v>10.805467</v>
      </c>
      <c r="J97" s="111">
        <v>11.123253</v>
      </c>
      <c r="K97" s="111">
        <v>52.877611</v>
      </c>
      <c r="L97" s="111">
        <v>40.692262</v>
      </c>
      <c r="M97" s="176">
        <v>2.940974230914776</v>
      </c>
      <c r="N97" s="177">
        <v>-23.044439356384693</v>
      </c>
    </row>
    <row r="98" spans="1:14" s="2" customFormat="1" ht="14.25" customHeight="1" thickBot="1">
      <c r="A98" s="331"/>
      <c r="B98" s="178" t="s">
        <v>45</v>
      </c>
      <c r="C98" s="117">
        <v>1208.536641</v>
      </c>
      <c r="D98" s="117">
        <v>606.375038</v>
      </c>
      <c r="E98" s="118">
        <v>610.69312</v>
      </c>
      <c r="F98" s="118">
        <v>420.800171</v>
      </c>
      <c r="G98" s="119">
        <v>-49.825680295612976</v>
      </c>
      <c r="H98" s="120">
        <v>-31.094659949665072</v>
      </c>
      <c r="I98" s="116">
        <v>294.889182</v>
      </c>
      <c r="J98" s="117">
        <v>152.926302</v>
      </c>
      <c r="K98" s="117">
        <v>226.957571</v>
      </c>
      <c r="L98" s="117">
        <v>121.561054</v>
      </c>
      <c r="M98" s="179">
        <v>-48.14109457565656</v>
      </c>
      <c r="N98" s="180">
        <v>-46.43886367641818</v>
      </c>
    </row>
    <row r="99" spans="9:11" ht="12" customHeight="1">
      <c r="I99" s="181"/>
      <c r="J99" s="181"/>
      <c r="K99" s="181"/>
    </row>
    <row r="100" ht="12.75" customHeight="1" hidden="1"/>
    <row r="101" spans="1:2" ht="34.5" customHeight="1" thickBot="1">
      <c r="A101" s="182"/>
      <c r="B101" s="183"/>
    </row>
    <row r="102" spans="1:12" s="5" customFormat="1" ht="18" customHeight="1" thickBot="1">
      <c r="A102" s="315" t="s">
        <v>61</v>
      </c>
      <c r="B102" s="316"/>
      <c r="C102" s="341" t="s">
        <v>78</v>
      </c>
      <c r="D102" s="342"/>
      <c r="E102" s="342"/>
      <c r="F102" s="343"/>
      <c r="G102" s="319" t="s">
        <v>79</v>
      </c>
      <c r="H102" s="320"/>
      <c r="I102" s="320"/>
      <c r="J102" s="321"/>
      <c r="K102" s="322" t="s">
        <v>48</v>
      </c>
      <c r="L102" s="323"/>
    </row>
    <row r="103" spans="1:12" s="127" customFormat="1" ht="21" customHeight="1" thickBot="1">
      <c r="A103" s="317"/>
      <c r="B103" s="318"/>
      <c r="C103" s="324">
        <v>2013</v>
      </c>
      <c r="D103" s="325"/>
      <c r="E103" s="123">
        <v>2014</v>
      </c>
      <c r="F103" s="124" t="s">
        <v>49</v>
      </c>
      <c r="G103" s="324">
        <v>2013</v>
      </c>
      <c r="H103" s="325"/>
      <c r="I103" s="123">
        <v>2014</v>
      </c>
      <c r="J103" s="124" t="s">
        <v>49</v>
      </c>
      <c r="K103" s="125" t="s">
        <v>71</v>
      </c>
      <c r="L103" s="126" t="s">
        <v>49</v>
      </c>
    </row>
    <row r="104" spans="1:12" s="5" customFormat="1" ht="22.5" customHeight="1" thickBot="1">
      <c r="A104" s="128" t="s">
        <v>51</v>
      </c>
      <c r="B104" s="129"/>
      <c r="C104" s="326">
        <v>21823</v>
      </c>
      <c r="D104" s="327"/>
      <c r="E104" s="130">
        <v>22666</v>
      </c>
      <c r="F104" s="131">
        <v>3.862896943591623</v>
      </c>
      <c r="G104" s="326">
        <v>5820</v>
      </c>
      <c r="H104" s="327"/>
      <c r="I104" s="130">
        <v>5399</v>
      </c>
      <c r="J104" s="131">
        <v>-7.233676975945018</v>
      </c>
      <c r="K104" s="132">
        <v>5785</v>
      </c>
      <c r="L104" s="133">
        <v>-6.672428694900605</v>
      </c>
    </row>
    <row r="105" spans="2:14" s="4" customFormat="1" ht="14.25">
      <c r="B105" s="5"/>
      <c r="D105" s="100"/>
      <c r="E105" s="100"/>
      <c r="G105" s="100"/>
      <c r="H105" s="100"/>
      <c r="I105" s="100"/>
      <c r="J105" s="100"/>
      <c r="K105" s="100"/>
      <c r="L105" s="100"/>
      <c r="M105" s="100"/>
      <c r="N105" s="100"/>
    </row>
  </sheetData>
  <sheetProtection/>
  <mergeCells count="49">
    <mergeCell ref="C104:D104"/>
    <mergeCell ref="G104:H104"/>
    <mergeCell ref="K94:L94"/>
    <mergeCell ref="M94:N94"/>
    <mergeCell ref="A102:B103"/>
    <mergeCell ref="C102:F102"/>
    <mergeCell ref="G102:J102"/>
    <mergeCell ref="K102:L102"/>
    <mergeCell ref="C103:D103"/>
    <mergeCell ref="G103:H103"/>
    <mergeCell ref="A80:A83"/>
    <mergeCell ref="A84:A85"/>
    <mergeCell ref="A86:B86"/>
    <mergeCell ref="B92:N92"/>
    <mergeCell ref="A94:A98"/>
    <mergeCell ref="B94:B95"/>
    <mergeCell ref="C94:D94"/>
    <mergeCell ref="E94:F94"/>
    <mergeCell ref="G94:H94"/>
    <mergeCell ref="I94:J94"/>
    <mergeCell ref="A70:A73"/>
    <mergeCell ref="A74:A75"/>
    <mergeCell ref="A76:B76"/>
    <mergeCell ref="A77:N77"/>
    <mergeCell ref="B78:B79"/>
    <mergeCell ref="C78:E78"/>
    <mergeCell ref="F78:H78"/>
    <mergeCell ref="I78:K78"/>
    <mergeCell ref="L78:N78"/>
    <mergeCell ref="A67:N67"/>
    <mergeCell ref="B68:B69"/>
    <mergeCell ref="C68:E68"/>
    <mergeCell ref="F68:H68"/>
    <mergeCell ref="I68:K68"/>
    <mergeCell ref="L68:N68"/>
    <mergeCell ref="L30:N30"/>
    <mergeCell ref="B40:N40"/>
    <mergeCell ref="B41:B42"/>
    <mergeCell ref="C41:E41"/>
    <mergeCell ref="F41:H41"/>
    <mergeCell ref="I41:K41"/>
    <mergeCell ref="L41:N41"/>
    <mergeCell ref="A27:K27"/>
    <mergeCell ref="A29:A50"/>
    <mergeCell ref="B29:K29"/>
    <mergeCell ref="B30:B31"/>
    <mergeCell ref="C30:E30"/>
    <mergeCell ref="F30:H30"/>
    <mergeCell ref="I30:K30"/>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1:N89"/>
  <sheetViews>
    <sheetView rightToLeft="1" zoomScale="75" zoomScaleNormal="75" zoomScalePageLayoutView="0" workbookViewId="0" topLeftCell="A22">
      <selection activeCell="E88" sqref="E88"/>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31.5" customHeight="1"/>
    <row r="2" ht="31.5" customHeight="1"/>
    <row r="3" ht="31.5" customHeight="1"/>
    <row r="4" ht="31.5" customHeight="1"/>
    <row r="5" ht="31.5" customHeight="1"/>
    <row r="6" ht="31.5" customHeight="1"/>
    <row r="7" ht="31.5" customHeight="1"/>
    <row r="8" ht="19.5" customHeight="1"/>
    <row r="9" ht="24" customHeight="1"/>
    <row r="10" ht="18.75" customHeight="1"/>
    <row r="11" spans="1:11" ht="12.75" customHeight="1" thickBot="1">
      <c r="A11" s="266" t="s">
        <v>0</v>
      </c>
      <c r="B11" s="266"/>
      <c r="C11" s="266"/>
      <c r="D11" s="266"/>
      <c r="E11" s="266"/>
      <c r="F11" s="266"/>
      <c r="G11" s="266"/>
      <c r="H11" s="266"/>
      <c r="I11" s="266"/>
      <c r="J11" s="266"/>
      <c r="K11" s="266"/>
    </row>
    <row r="12" ht="13.5" customHeight="1" hidden="1"/>
    <row r="13" spans="1:11" ht="20.25" customHeight="1" thickBot="1">
      <c r="A13" s="270" t="s">
        <v>52</v>
      </c>
      <c r="B13" s="365" t="s">
        <v>53</v>
      </c>
      <c r="C13" s="366"/>
      <c r="D13" s="366"/>
      <c r="E13" s="366"/>
      <c r="F13" s="366"/>
      <c r="G13" s="366"/>
      <c r="H13" s="366"/>
      <c r="I13" s="366"/>
      <c r="J13" s="366"/>
      <c r="K13" s="366"/>
    </row>
    <row r="14" spans="1:14" s="2" customFormat="1" ht="19.5" customHeight="1" thickBot="1">
      <c r="A14" s="271" t="s">
        <v>2</v>
      </c>
      <c r="B14" s="367" t="s">
        <v>3</v>
      </c>
      <c r="C14" s="369" t="s">
        <v>80</v>
      </c>
      <c r="D14" s="370"/>
      <c r="E14" s="371"/>
      <c r="F14" s="369" t="s">
        <v>84</v>
      </c>
      <c r="G14" s="370"/>
      <c r="H14" s="371"/>
      <c r="I14" s="372" t="s">
        <v>6</v>
      </c>
      <c r="J14" s="373"/>
      <c r="K14" s="374"/>
      <c r="L14" s="360"/>
      <c r="M14" s="360"/>
      <c r="N14" s="360"/>
    </row>
    <row r="15" spans="1:14" s="139" customFormat="1" ht="21" customHeight="1" thickBot="1">
      <c r="A15" s="271"/>
      <c r="B15" s="368"/>
      <c r="C15" s="134" t="s">
        <v>7</v>
      </c>
      <c r="D15" s="135" t="s">
        <v>8</v>
      </c>
      <c r="E15" s="136" t="s">
        <v>9</v>
      </c>
      <c r="F15" s="134" t="s">
        <v>7</v>
      </c>
      <c r="G15" s="135" t="s">
        <v>8</v>
      </c>
      <c r="H15" s="136" t="s">
        <v>9</v>
      </c>
      <c r="I15" s="137" t="s">
        <v>7</v>
      </c>
      <c r="J15" s="135" t="s">
        <v>8</v>
      </c>
      <c r="K15" s="138" t="s">
        <v>9</v>
      </c>
      <c r="L15" s="10"/>
      <c r="M15" s="10"/>
      <c r="N15" s="10"/>
    </row>
    <row r="16" spans="1:14" s="2" customFormat="1" ht="18.75" customHeight="1">
      <c r="A16" s="271"/>
      <c r="B16" s="140" t="s">
        <v>10</v>
      </c>
      <c r="C16" s="14">
        <v>105617</v>
      </c>
      <c r="D16" s="15">
        <v>1516.42335</v>
      </c>
      <c r="E16" s="13">
        <v>3293.849253</v>
      </c>
      <c r="F16" s="14">
        <v>103092</v>
      </c>
      <c r="G16" s="15">
        <v>1536.396843</v>
      </c>
      <c r="H16" s="13">
        <v>3275.483084</v>
      </c>
      <c r="I16" s="16">
        <v>-2.3907136161792133</v>
      </c>
      <c r="J16" s="17">
        <v>1.31714491207221</v>
      </c>
      <c r="K16" s="141">
        <v>-0.5575898466899238</v>
      </c>
      <c r="L16" s="19"/>
      <c r="M16" s="19"/>
      <c r="N16" s="19"/>
    </row>
    <row r="17" spans="1:14" s="2" customFormat="1" ht="18.75" customHeight="1">
      <c r="A17" s="271"/>
      <c r="B17" s="140" t="s">
        <v>11</v>
      </c>
      <c r="C17" s="14">
        <v>3247</v>
      </c>
      <c r="D17" s="15">
        <v>60.132681</v>
      </c>
      <c r="E17" s="13">
        <v>164.184882</v>
      </c>
      <c r="F17" s="14">
        <v>3272</v>
      </c>
      <c r="G17" s="15">
        <v>65.67728</v>
      </c>
      <c r="H17" s="13">
        <v>163.771568</v>
      </c>
      <c r="I17" s="16">
        <v>0.769941484447182</v>
      </c>
      <c r="J17" s="17">
        <v>9.220608341078288</v>
      </c>
      <c r="K17" s="141">
        <v>-0.2517369412854867</v>
      </c>
      <c r="L17" s="19"/>
      <c r="M17" s="19"/>
      <c r="N17" s="19"/>
    </row>
    <row r="18" spans="1:14" s="2" customFormat="1" ht="18.75" customHeight="1">
      <c r="A18" s="271"/>
      <c r="B18" s="140" t="s">
        <v>12</v>
      </c>
      <c r="C18" s="14">
        <v>6365</v>
      </c>
      <c r="D18" s="15">
        <v>20.576826</v>
      </c>
      <c r="E18" s="13">
        <v>36.69481</v>
      </c>
      <c r="F18" s="14">
        <v>6911</v>
      </c>
      <c r="G18" s="15">
        <v>22.554461</v>
      </c>
      <c r="H18" s="13">
        <v>40.057378</v>
      </c>
      <c r="I18" s="21">
        <v>8.578161822466614</v>
      </c>
      <c r="J18" s="22">
        <v>9.610981790874838</v>
      </c>
      <c r="K18" s="142">
        <v>9.163606515471816</v>
      </c>
      <c r="L18" s="19"/>
      <c r="M18" s="19"/>
      <c r="N18" s="19"/>
    </row>
    <row r="19" spans="1:14" s="2" customFormat="1" ht="18.75" customHeight="1">
      <c r="A19" s="271"/>
      <c r="B19" s="140" t="s">
        <v>13</v>
      </c>
      <c r="C19" s="14">
        <v>3124</v>
      </c>
      <c r="D19" s="15">
        <v>167.901306</v>
      </c>
      <c r="E19" s="13">
        <v>8.403597</v>
      </c>
      <c r="F19" s="14">
        <v>2709</v>
      </c>
      <c r="G19" s="15">
        <v>150.748935</v>
      </c>
      <c r="H19" s="13">
        <v>9.641004</v>
      </c>
      <c r="I19" s="21">
        <v>-13.284250960307297</v>
      </c>
      <c r="J19" s="22">
        <v>-10.215746028801002</v>
      </c>
      <c r="K19" s="142">
        <v>14.724730374386125</v>
      </c>
      <c r="L19" s="19"/>
      <c r="M19" s="19"/>
      <c r="N19" s="19"/>
    </row>
    <row r="20" spans="1:14" s="2" customFormat="1" ht="18.75" customHeight="1">
      <c r="A20" s="271"/>
      <c r="B20" s="140" t="s">
        <v>20</v>
      </c>
      <c r="C20" s="14">
        <v>1672</v>
      </c>
      <c r="D20" s="15">
        <v>30.925569</v>
      </c>
      <c r="E20" s="13">
        <v>0.444046</v>
      </c>
      <c r="F20" s="14">
        <v>1850</v>
      </c>
      <c r="G20" s="15">
        <v>36.529941</v>
      </c>
      <c r="H20" s="13">
        <v>5.817202</v>
      </c>
      <c r="I20" s="21">
        <v>10.645933014354068</v>
      </c>
      <c r="J20" s="22">
        <v>18.12213059038623</v>
      </c>
      <c r="K20" s="142">
        <v>1210.0449052575634</v>
      </c>
      <c r="L20" s="19"/>
      <c r="M20" s="19"/>
      <c r="N20" s="19"/>
    </row>
    <row r="21" spans="1:14" s="2" customFormat="1" ht="18.75" customHeight="1">
      <c r="A21" s="271"/>
      <c r="B21" s="140" t="s">
        <v>21</v>
      </c>
      <c r="C21" s="14">
        <v>68</v>
      </c>
      <c r="D21" s="38">
        <v>1.831234</v>
      </c>
      <c r="E21" s="37">
        <v>0.48323</v>
      </c>
      <c r="F21" s="14">
        <v>59</v>
      </c>
      <c r="G21" s="38">
        <v>1.654106</v>
      </c>
      <c r="H21" s="37">
        <v>0.394247</v>
      </c>
      <c r="I21" s="21">
        <v>-13.23529411764706</v>
      </c>
      <c r="J21" s="22">
        <v>-9.672603282813663</v>
      </c>
      <c r="K21" s="142">
        <v>-18.414212693748315</v>
      </c>
      <c r="L21" s="19"/>
      <c r="M21" s="19"/>
      <c r="N21" s="19"/>
    </row>
    <row r="22" spans="1:14" s="2" customFormat="1" ht="18.75" customHeight="1" thickBot="1">
      <c r="A22" s="271"/>
      <c r="B22" s="140" t="s">
        <v>14</v>
      </c>
      <c r="C22" s="14"/>
      <c r="D22" s="15">
        <v>189.33204</v>
      </c>
      <c r="E22" s="13">
        <v>133.994669</v>
      </c>
      <c r="F22" s="14"/>
      <c r="G22" s="15">
        <v>200.395604</v>
      </c>
      <c r="H22" s="13">
        <v>135.32721</v>
      </c>
      <c r="I22" s="21"/>
      <c r="J22" s="22">
        <v>5.843471606813081</v>
      </c>
      <c r="K22" s="142">
        <v>0.9944731457935991</v>
      </c>
      <c r="L22" s="19"/>
      <c r="M22" s="19"/>
      <c r="N22" s="19"/>
    </row>
    <row r="23" spans="1:14" s="101" customFormat="1" ht="18.75" customHeight="1" thickBot="1">
      <c r="A23" s="271"/>
      <c r="B23" s="143" t="s">
        <v>15</v>
      </c>
      <c r="C23" s="144"/>
      <c r="D23" s="145">
        <v>1987.123006</v>
      </c>
      <c r="E23" s="146">
        <v>3638.054487</v>
      </c>
      <c r="F23" s="144"/>
      <c r="G23" s="145">
        <v>2013.95717</v>
      </c>
      <c r="H23" s="146">
        <v>3630.4916930000004</v>
      </c>
      <c r="I23" s="147"/>
      <c r="J23" s="147">
        <v>1.3504027641457377</v>
      </c>
      <c r="K23" s="148">
        <v>-0.2078801740607214</v>
      </c>
      <c r="L23" s="149"/>
      <c r="M23" s="149"/>
      <c r="N23" s="149"/>
    </row>
    <row r="24" spans="1:14" ht="23.25" customHeight="1" thickBot="1">
      <c r="A24" s="271"/>
      <c r="B24" s="284" t="s">
        <v>16</v>
      </c>
      <c r="C24" s="285"/>
      <c r="D24" s="285"/>
      <c r="E24" s="285"/>
      <c r="F24" s="285"/>
      <c r="G24" s="285"/>
      <c r="H24" s="285"/>
      <c r="I24" s="285"/>
      <c r="J24" s="285"/>
      <c r="K24" s="285"/>
      <c r="L24" s="285"/>
      <c r="M24" s="285"/>
      <c r="N24" s="286"/>
    </row>
    <row r="25" spans="1:14" ht="16.5" customHeight="1" thickBot="1">
      <c r="A25" s="271"/>
      <c r="B25" s="361" t="s">
        <v>3</v>
      </c>
      <c r="C25" s="362">
        <v>41395</v>
      </c>
      <c r="D25" s="363"/>
      <c r="E25" s="364"/>
      <c r="F25" s="362">
        <v>41760</v>
      </c>
      <c r="G25" s="363"/>
      <c r="H25" s="364"/>
      <c r="I25" s="301" t="s">
        <v>6</v>
      </c>
      <c r="J25" s="302"/>
      <c r="K25" s="303"/>
      <c r="L25" s="304" t="s">
        <v>19</v>
      </c>
      <c r="M25" s="305"/>
      <c r="N25" s="306"/>
    </row>
    <row r="26" spans="1:14" ht="15.75" customHeight="1" thickBot="1">
      <c r="A26" s="271"/>
      <c r="B26" s="361"/>
      <c r="C26" s="134" t="s">
        <v>7</v>
      </c>
      <c r="D26" s="135" t="s">
        <v>8</v>
      </c>
      <c r="E26" s="136" t="s">
        <v>9</v>
      </c>
      <c r="F26" s="134" t="s">
        <v>7</v>
      </c>
      <c r="G26" s="135" t="s">
        <v>8</v>
      </c>
      <c r="H26" s="136" t="s">
        <v>9</v>
      </c>
      <c r="I26" s="137" t="s">
        <v>7</v>
      </c>
      <c r="J26" s="135" t="s">
        <v>8</v>
      </c>
      <c r="K26" s="136" t="s">
        <v>9</v>
      </c>
      <c r="L26" s="137" t="s">
        <v>7</v>
      </c>
      <c r="M26" s="135" t="s">
        <v>8</v>
      </c>
      <c r="N26" s="150" t="s">
        <v>9</v>
      </c>
    </row>
    <row r="27" spans="1:14" ht="20.25" customHeight="1">
      <c r="A27" s="271"/>
      <c r="B27" s="151" t="s">
        <v>10</v>
      </c>
      <c r="C27" s="14">
        <v>23018</v>
      </c>
      <c r="D27" s="15">
        <v>330.591982</v>
      </c>
      <c r="E27" s="13">
        <v>699.508727</v>
      </c>
      <c r="F27" s="14">
        <v>21258</v>
      </c>
      <c r="G27" s="15">
        <v>316.524769</v>
      </c>
      <c r="H27" s="13">
        <v>672.719066</v>
      </c>
      <c r="I27" s="17">
        <v>-7.646189938309149</v>
      </c>
      <c r="J27" s="17">
        <v>-4.255158553724385</v>
      </c>
      <c r="K27" s="18">
        <v>-3.8297822408726034</v>
      </c>
      <c r="L27" s="17">
        <v>36.75136699903506</v>
      </c>
      <c r="M27" s="17">
        <v>31.488292612857915</v>
      </c>
      <c r="N27" s="152">
        <v>29.54131943543607</v>
      </c>
    </row>
    <row r="28" spans="1:14" ht="20.25" customHeight="1">
      <c r="A28" s="271"/>
      <c r="B28" s="151" t="s">
        <v>11</v>
      </c>
      <c r="C28" s="14">
        <v>634</v>
      </c>
      <c r="D28" s="15">
        <v>11.795347</v>
      </c>
      <c r="E28" s="13">
        <v>32.290427</v>
      </c>
      <c r="F28" s="14">
        <v>647</v>
      </c>
      <c r="G28" s="15">
        <v>13.341224</v>
      </c>
      <c r="H28" s="13">
        <v>29.501147</v>
      </c>
      <c r="I28" s="17">
        <v>2.050473186119874</v>
      </c>
      <c r="J28" s="17">
        <v>13.105820456151065</v>
      </c>
      <c r="K28" s="18">
        <v>-8.638101936527507</v>
      </c>
      <c r="L28" s="17">
        <v>26.120857699805068</v>
      </c>
      <c r="M28" s="17">
        <v>15.211406920875936</v>
      </c>
      <c r="N28" s="152">
        <v>15.243973921810511</v>
      </c>
    </row>
    <row r="29" spans="1:14" ht="20.25" customHeight="1">
      <c r="A29" s="271"/>
      <c r="B29" s="151" t="s">
        <v>12</v>
      </c>
      <c r="C29" s="14">
        <v>1784</v>
      </c>
      <c r="D29" s="15">
        <v>5.595606</v>
      </c>
      <c r="E29" s="13">
        <v>9.97323</v>
      </c>
      <c r="F29" s="14">
        <v>1322</v>
      </c>
      <c r="G29" s="15">
        <v>4.341408</v>
      </c>
      <c r="H29" s="13">
        <v>7.873539</v>
      </c>
      <c r="I29" s="21">
        <v>-25.89686098654709</v>
      </c>
      <c r="J29" s="22">
        <v>-22.413979826313714</v>
      </c>
      <c r="K29" s="23">
        <v>-21.05326960272649</v>
      </c>
      <c r="L29" s="17">
        <v>5.338645418326693</v>
      </c>
      <c r="M29" s="17">
        <v>-7.7324658747409</v>
      </c>
      <c r="N29" s="152">
        <v>-7.65533319915949</v>
      </c>
    </row>
    <row r="30" spans="1:14" ht="20.25" customHeight="1">
      <c r="A30" s="271"/>
      <c r="B30" s="151" t="s">
        <v>13</v>
      </c>
      <c r="C30" s="14">
        <v>746</v>
      </c>
      <c r="D30" s="15">
        <v>43.258638</v>
      </c>
      <c r="E30" s="13">
        <v>2.081027</v>
      </c>
      <c r="F30" s="14">
        <v>468</v>
      </c>
      <c r="G30" s="15">
        <v>34.585476</v>
      </c>
      <c r="H30" s="13">
        <v>2.276051</v>
      </c>
      <c r="I30" s="21">
        <v>-37.26541554959786</v>
      </c>
      <c r="J30" s="22">
        <v>-20.049549410224145</v>
      </c>
      <c r="K30" s="23">
        <v>9.371526654867987</v>
      </c>
      <c r="L30" s="17">
        <v>-22.899505766062603</v>
      </c>
      <c r="M30" s="17">
        <v>9.546609342339481</v>
      </c>
      <c r="N30" s="152">
        <v>42.483565615154</v>
      </c>
    </row>
    <row r="31" spans="1:14" ht="20.25" customHeight="1">
      <c r="A31" s="271"/>
      <c r="B31" s="151" t="s">
        <v>20</v>
      </c>
      <c r="C31" s="14">
        <v>401</v>
      </c>
      <c r="D31" s="15">
        <v>7.573315</v>
      </c>
      <c r="E31" s="13">
        <v>0.060826</v>
      </c>
      <c r="F31" s="14">
        <v>353</v>
      </c>
      <c r="G31" s="15">
        <v>7.395384</v>
      </c>
      <c r="H31" s="13">
        <v>1.24207</v>
      </c>
      <c r="I31" s="21">
        <v>-11.970074812967582</v>
      </c>
      <c r="J31" s="22">
        <v>-2.34944670860779</v>
      </c>
      <c r="K31" s="23">
        <v>1942.0050636241083</v>
      </c>
      <c r="L31" s="17">
        <v>7.29483282674772</v>
      </c>
      <c r="M31" s="17">
        <v>14.204988468134294</v>
      </c>
      <c r="N31" s="152">
        <v>18.630761075639562</v>
      </c>
    </row>
    <row r="32" spans="1:14" ht="20.25" customHeight="1">
      <c r="A32" s="271"/>
      <c r="B32" s="151" t="s">
        <v>21</v>
      </c>
      <c r="C32" s="14">
        <v>50</v>
      </c>
      <c r="D32" s="38">
        <v>1.240575</v>
      </c>
      <c r="E32" s="37">
        <v>0.330404</v>
      </c>
      <c r="F32" s="14">
        <v>11</v>
      </c>
      <c r="G32" s="38">
        <v>0.343698</v>
      </c>
      <c r="H32" s="37">
        <v>0.068759</v>
      </c>
      <c r="I32" s="21">
        <v>-78</v>
      </c>
      <c r="J32" s="22">
        <v>-72.29526630796202</v>
      </c>
      <c r="K32" s="23">
        <v>-79.18941659301944</v>
      </c>
      <c r="L32" s="17">
        <v>22.22222222222222</v>
      </c>
      <c r="M32" s="17">
        <v>48.80827131148606</v>
      </c>
      <c r="N32" s="152">
        <v>40.5539656582175</v>
      </c>
    </row>
    <row r="33" spans="1:14" ht="20.25" customHeight="1" thickBot="1">
      <c r="A33" s="271"/>
      <c r="B33" s="151" t="s">
        <v>14</v>
      </c>
      <c r="C33" s="14"/>
      <c r="D33" s="15">
        <v>38.861505</v>
      </c>
      <c r="E33" s="13">
        <v>25.893547</v>
      </c>
      <c r="F33" s="14"/>
      <c r="G33" s="15">
        <v>37.860711</v>
      </c>
      <c r="H33" s="13">
        <v>26.001857</v>
      </c>
      <c r="I33" s="21"/>
      <c r="J33" s="22">
        <v>-2.5752836901195644</v>
      </c>
      <c r="K33" s="23">
        <v>0.4182895452677822</v>
      </c>
      <c r="L33" s="17"/>
      <c r="M33" s="17">
        <v>-1.9284148378123047</v>
      </c>
      <c r="N33" s="152">
        <v>0.9053591238842653</v>
      </c>
    </row>
    <row r="34" spans="1:14" ht="19.5" customHeight="1" thickBot="1">
      <c r="A34" s="272"/>
      <c r="B34" s="153" t="s">
        <v>15</v>
      </c>
      <c r="C34" s="25"/>
      <c r="D34" s="26">
        <v>438.91696799999994</v>
      </c>
      <c r="E34" s="27">
        <v>770.138188</v>
      </c>
      <c r="F34" s="25"/>
      <c r="G34" s="26">
        <v>414.39266999999995</v>
      </c>
      <c r="H34" s="27">
        <v>739.682489</v>
      </c>
      <c r="I34" s="28"/>
      <c r="J34" s="29">
        <v>-5.587457261392545</v>
      </c>
      <c r="K34" s="30">
        <v>-3.9545758767126586</v>
      </c>
      <c r="L34" s="28"/>
      <c r="M34" s="29">
        <v>40.335244681925694</v>
      </c>
      <c r="N34" s="154">
        <v>33.006052359196985</v>
      </c>
    </row>
    <row r="35" ht="21" customHeight="1" hidden="1"/>
    <row r="36" ht="21" customHeight="1" hidden="1"/>
    <row r="37" ht="21" customHeight="1" hidden="1"/>
    <row r="38" ht="21" customHeight="1" hidden="1"/>
    <row r="39" ht="21" customHeight="1" hidden="1"/>
    <row r="40" ht="21" customHeight="1"/>
    <row r="41" spans="2:14" ht="21" customHeight="1">
      <c r="B41" s="99"/>
      <c r="C41" s="99"/>
      <c r="D41" s="99"/>
      <c r="E41" s="99"/>
      <c r="F41" s="99"/>
      <c r="G41" s="99"/>
      <c r="H41" s="99"/>
      <c r="I41" s="99"/>
      <c r="J41" s="99"/>
      <c r="K41" s="99"/>
      <c r="L41" s="99"/>
      <c r="M41" s="99"/>
      <c r="N41" s="99"/>
    </row>
    <row r="42" spans="2:14" ht="11.25" customHeight="1">
      <c r="B42" s="99"/>
      <c r="C42" s="99"/>
      <c r="D42" s="99"/>
      <c r="E42" s="99"/>
      <c r="F42" s="99"/>
      <c r="G42" s="99"/>
      <c r="H42" s="99"/>
      <c r="I42" s="99"/>
      <c r="J42" s="99"/>
      <c r="K42" s="99"/>
      <c r="L42" s="99"/>
      <c r="M42" s="99"/>
      <c r="N42" s="99"/>
    </row>
    <row r="43" spans="2:14" ht="11.25" customHeight="1">
      <c r="B43" s="99"/>
      <c r="C43" s="99"/>
      <c r="D43" s="99"/>
      <c r="E43" s="99"/>
      <c r="F43" s="99"/>
      <c r="G43" s="99"/>
      <c r="H43" s="99"/>
      <c r="I43" s="99"/>
      <c r="J43" s="99"/>
      <c r="K43" s="99"/>
      <c r="L43" s="99"/>
      <c r="M43" s="99"/>
      <c r="N43" s="99"/>
    </row>
    <row r="44" spans="2:14" ht="22.5" customHeight="1">
      <c r="B44" s="99"/>
      <c r="C44" s="99"/>
      <c r="D44" s="99"/>
      <c r="E44" s="99"/>
      <c r="F44" s="99"/>
      <c r="G44" s="99"/>
      <c r="H44" s="99"/>
      <c r="I44" s="99"/>
      <c r="J44" s="99"/>
      <c r="K44" s="99"/>
      <c r="L44" s="99"/>
      <c r="M44" s="99"/>
      <c r="N44" s="99"/>
    </row>
    <row r="45" spans="2:14" ht="11.25" customHeight="1">
      <c r="B45" s="99"/>
      <c r="C45" s="99"/>
      <c r="D45" s="99"/>
      <c r="E45" s="99"/>
      <c r="F45" s="99"/>
      <c r="G45" s="99"/>
      <c r="H45" s="99"/>
      <c r="I45" s="99"/>
      <c r="J45" s="99"/>
      <c r="K45" s="99"/>
      <c r="L45" s="99"/>
      <c r="M45" s="99"/>
      <c r="N45" s="99"/>
    </row>
    <row r="46" ht="11.25" customHeight="1"/>
    <row r="47" ht="11.25" customHeight="1"/>
    <row r="48" ht="14.25"/>
    <row r="50" spans="4:14" ht="16.5" customHeight="1" thickBot="1">
      <c r="D50" s="155" t="s">
        <v>0</v>
      </c>
      <c r="E50" s="155"/>
      <c r="F50" s="155"/>
      <c r="G50" s="155"/>
      <c r="H50" s="155"/>
      <c r="I50" s="155"/>
      <c r="J50" s="155"/>
      <c r="K50" s="155"/>
      <c r="L50" s="155"/>
      <c r="M50" s="155"/>
      <c r="N50" s="155"/>
    </row>
    <row r="51" spans="1:14" ht="20.25" customHeight="1" thickBot="1">
      <c r="A51" s="354" t="s">
        <v>1</v>
      </c>
      <c r="B51" s="355"/>
      <c r="C51" s="355"/>
      <c r="D51" s="355"/>
      <c r="E51" s="355"/>
      <c r="F51" s="355"/>
      <c r="G51" s="355"/>
      <c r="H51" s="355"/>
      <c r="I51" s="355"/>
      <c r="J51" s="355"/>
      <c r="K51" s="355"/>
      <c r="L51" s="355"/>
      <c r="M51" s="355"/>
      <c r="N51" s="356"/>
    </row>
    <row r="52" spans="1:14" s="2" customFormat="1" ht="17.25" customHeight="1" thickBot="1">
      <c r="A52" s="47"/>
      <c r="B52" s="357" t="s">
        <v>23</v>
      </c>
      <c r="C52" s="359" t="s">
        <v>80</v>
      </c>
      <c r="D52" s="291"/>
      <c r="E52" s="292"/>
      <c r="F52" s="359" t="s">
        <v>84</v>
      </c>
      <c r="G52" s="291"/>
      <c r="H52" s="292"/>
      <c r="I52" s="278" t="s">
        <v>6</v>
      </c>
      <c r="J52" s="279"/>
      <c r="K52" s="280"/>
      <c r="L52" s="293"/>
      <c r="M52" s="294"/>
      <c r="N52" s="295"/>
    </row>
    <row r="53" spans="1:14" s="139" customFormat="1" ht="17.25" customHeight="1" thickBot="1">
      <c r="A53" s="156"/>
      <c r="B53" s="358"/>
      <c r="C53" s="157" t="s">
        <v>7</v>
      </c>
      <c r="D53" s="158" t="s">
        <v>8</v>
      </c>
      <c r="E53" s="159" t="s">
        <v>9</v>
      </c>
      <c r="F53" s="157" t="s">
        <v>7</v>
      </c>
      <c r="G53" s="158" t="s">
        <v>8</v>
      </c>
      <c r="H53" s="159" t="s">
        <v>9</v>
      </c>
      <c r="I53" s="160" t="s">
        <v>7</v>
      </c>
      <c r="J53" s="158" t="s">
        <v>8</v>
      </c>
      <c r="K53" s="159" t="s">
        <v>9</v>
      </c>
      <c r="L53" s="160"/>
      <c r="M53" s="158"/>
      <c r="N53" s="150"/>
    </row>
    <row r="54" spans="1:14" s="2" customFormat="1" ht="26.25" customHeight="1">
      <c r="A54" s="309" t="s">
        <v>26</v>
      </c>
      <c r="B54" s="151" t="s">
        <v>27</v>
      </c>
      <c r="C54" s="14">
        <v>151013</v>
      </c>
      <c r="D54" s="56">
        <v>68.219</v>
      </c>
      <c r="E54" s="57"/>
      <c r="F54" s="14">
        <v>101245</v>
      </c>
      <c r="G54" s="56">
        <v>43.958</v>
      </c>
      <c r="H54" s="57"/>
      <c r="I54" s="21">
        <v>-32.956103116950196</v>
      </c>
      <c r="J54" s="22">
        <v>-35.56340608921268</v>
      </c>
      <c r="K54" s="23"/>
      <c r="L54" s="58"/>
      <c r="M54" s="58"/>
      <c r="N54" s="59"/>
    </row>
    <row r="55" spans="1:14" s="2" customFormat="1" ht="26.25" customHeight="1">
      <c r="A55" s="309"/>
      <c r="B55" s="151" t="s">
        <v>28</v>
      </c>
      <c r="C55" s="14">
        <v>150718</v>
      </c>
      <c r="D55" s="56">
        <v>40.333</v>
      </c>
      <c r="E55" s="57"/>
      <c r="F55" s="14">
        <v>139756</v>
      </c>
      <c r="G55" s="56">
        <v>37.748</v>
      </c>
      <c r="H55" s="57"/>
      <c r="I55" s="21">
        <v>-7.273185684523415</v>
      </c>
      <c r="J55" s="22">
        <v>-6.409143877222129</v>
      </c>
      <c r="K55" s="23"/>
      <c r="L55" s="58"/>
      <c r="M55" s="58"/>
      <c r="N55" s="59"/>
    </row>
    <row r="56" spans="1:14" s="2" customFormat="1" ht="26.25" customHeight="1">
      <c r="A56" s="309"/>
      <c r="B56" s="151" t="s">
        <v>29</v>
      </c>
      <c r="C56" s="14">
        <v>22561</v>
      </c>
      <c r="D56" s="56">
        <v>5.531</v>
      </c>
      <c r="E56" s="57"/>
      <c r="F56" s="14">
        <v>23624</v>
      </c>
      <c r="G56" s="56">
        <v>5.936</v>
      </c>
      <c r="H56" s="57"/>
      <c r="I56" s="21">
        <v>4.711670581977749</v>
      </c>
      <c r="J56" s="22">
        <v>7.322364852648712</v>
      </c>
      <c r="K56" s="23"/>
      <c r="L56" s="58"/>
      <c r="M56" s="58"/>
      <c r="N56" s="59"/>
    </row>
    <row r="57" spans="1:14" s="2" customFormat="1" ht="26.25" customHeight="1" thickBot="1">
      <c r="A57" s="309"/>
      <c r="B57" s="151" t="s">
        <v>30</v>
      </c>
      <c r="C57" s="14">
        <v>38963</v>
      </c>
      <c r="D57" s="56">
        <v>12.519</v>
      </c>
      <c r="E57" s="57"/>
      <c r="F57" s="14">
        <v>37194</v>
      </c>
      <c r="G57" s="56">
        <v>12.413</v>
      </c>
      <c r="H57" s="57"/>
      <c r="I57" s="21">
        <v>-4.540204809691246</v>
      </c>
      <c r="J57" s="22">
        <v>-0.8467129962457055</v>
      </c>
      <c r="K57" s="23"/>
      <c r="L57" s="58"/>
      <c r="M57" s="58"/>
      <c r="N57" s="59"/>
    </row>
    <row r="58" spans="1:14" s="2" customFormat="1" ht="33.75" customHeight="1">
      <c r="A58" s="310" t="s">
        <v>33</v>
      </c>
      <c r="B58" s="145" t="s">
        <v>34</v>
      </c>
      <c r="C58" s="62">
        <v>284193</v>
      </c>
      <c r="D58" s="63">
        <v>98.59</v>
      </c>
      <c r="E58" s="64"/>
      <c r="F58" s="62">
        <v>307810</v>
      </c>
      <c r="G58" s="63">
        <v>97.218</v>
      </c>
      <c r="H58" s="64"/>
      <c r="I58" s="65">
        <v>8.310197647373439</v>
      </c>
      <c r="J58" s="66">
        <v>-1.3916218683436452</v>
      </c>
      <c r="K58" s="67"/>
      <c r="L58" s="68"/>
      <c r="M58" s="68"/>
      <c r="N58" s="69"/>
    </row>
    <row r="59" spans="1:14" s="2" customFormat="1" ht="33.75" customHeight="1" thickBot="1">
      <c r="A59" s="309"/>
      <c r="B59" s="151" t="s">
        <v>56</v>
      </c>
      <c r="C59" s="14">
        <v>78420</v>
      </c>
      <c r="D59" s="56">
        <v>6.774</v>
      </c>
      <c r="E59" s="57"/>
      <c r="F59" s="14">
        <v>80345</v>
      </c>
      <c r="G59" s="56">
        <v>7.994</v>
      </c>
      <c r="H59" s="57"/>
      <c r="I59" s="21">
        <v>2.454730935985718</v>
      </c>
      <c r="J59" s="22">
        <v>18.010038382049007</v>
      </c>
      <c r="K59" s="23"/>
      <c r="L59" s="58"/>
      <c r="M59" s="58"/>
      <c r="N59" s="59"/>
    </row>
    <row r="60" spans="1:14" s="101" customFormat="1" ht="27.75" customHeight="1" thickBot="1">
      <c r="A60" s="344" t="s">
        <v>37</v>
      </c>
      <c r="B60" s="345"/>
      <c r="C60" s="161">
        <v>138989.65</v>
      </c>
      <c r="D60" s="162">
        <v>83.735079</v>
      </c>
      <c r="E60" s="163">
        <v>2103.653127</v>
      </c>
      <c r="F60" s="161">
        <v>123664.15</v>
      </c>
      <c r="G60" s="162">
        <v>83.528649</v>
      </c>
      <c r="H60" s="163">
        <v>2202.04275</v>
      </c>
      <c r="I60" s="164">
        <v>-11.026360595914877</v>
      </c>
      <c r="J60" s="165">
        <v>-0.24652750372397386</v>
      </c>
      <c r="K60" s="166">
        <v>4.677083961095456</v>
      </c>
      <c r="L60" s="167"/>
      <c r="M60" s="167"/>
      <c r="N60" s="168"/>
    </row>
    <row r="61" spans="1:14" ht="21" customHeight="1" thickBot="1">
      <c r="A61" s="354" t="s">
        <v>16</v>
      </c>
      <c r="B61" s="355"/>
      <c r="C61" s="355"/>
      <c r="D61" s="355"/>
      <c r="E61" s="355"/>
      <c r="F61" s="355"/>
      <c r="G61" s="355"/>
      <c r="H61" s="355"/>
      <c r="I61" s="355"/>
      <c r="J61" s="355"/>
      <c r="K61" s="355"/>
      <c r="L61" s="355"/>
      <c r="M61" s="355"/>
      <c r="N61" s="356"/>
    </row>
    <row r="62" spans="1:14" ht="16.5" customHeight="1" thickBot="1">
      <c r="A62" s="169"/>
      <c r="B62" s="357" t="s">
        <v>23</v>
      </c>
      <c r="C62" s="359">
        <v>41395</v>
      </c>
      <c r="D62" s="291"/>
      <c r="E62" s="292"/>
      <c r="F62" s="359">
        <v>41760</v>
      </c>
      <c r="G62" s="291"/>
      <c r="H62" s="292"/>
      <c r="I62" s="278" t="s">
        <v>6</v>
      </c>
      <c r="J62" s="279"/>
      <c r="K62" s="280"/>
      <c r="L62" s="293" t="s">
        <v>19</v>
      </c>
      <c r="M62" s="294"/>
      <c r="N62" s="295"/>
    </row>
    <row r="63" spans="1:14" ht="16.5" customHeight="1" thickBot="1">
      <c r="A63" s="156"/>
      <c r="B63" s="358"/>
      <c r="C63" s="157" t="s">
        <v>7</v>
      </c>
      <c r="D63" s="158" t="s">
        <v>8</v>
      </c>
      <c r="E63" s="159" t="s">
        <v>9</v>
      </c>
      <c r="F63" s="157" t="s">
        <v>7</v>
      </c>
      <c r="G63" s="158" t="s">
        <v>8</v>
      </c>
      <c r="H63" s="159" t="s">
        <v>9</v>
      </c>
      <c r="I63" s="160" t="s">
        <v>7</v>
      </c>
      <c r="J63" s="158" t="s">
        <v>8</v>
      </c>
      <c r="K63" s="159" t="s">
        <v>9</v>
      </c>
      <c r="L63" s="160" t="s">
        <v>7</v>
      </c>
      <c r="M63" s="158" t="s">
        <v>8</v>
      </c>
      <c r="N63" s="150" t="s">
        <v>9</v>
      </c>
    </row>
    <row r="64" spans="1:14" ht="25.5" customHeight="1">
      <c r="A64" s="309" t="s">
        <v>26</v>
      </c>
      <c r="B64" s="151" t="s">
        <v>27</v>
      </c>
      <c r="C64" s="14">
        <v>25153</v>
      </c>
      <c r="D64" s="56">
        <v>11.805</v>
      </c>
      <c r="E64" s="57"/>
      <c r="F64" s="14">
        <v>22085</v>
      </c>
      <c r="G64" s="56">
        <v>8.877</v>
      </c>
      <c r="H64" s="57"/>
      <c r="I64" s="21">
        <v>-12.197352204508409</v>
      </c>
      <c r="J64" s="22">
        <v>-24.803049555273184</v>
      </c>
      <c r="K64" s="23"/>
      <c r="L64" s="82">
        <v>-2.6663728514764213</v>
      </c>
      <c r="M64" s="83">
        <v>-17.980227293726323</v>
      </c>
      <c r="N64" s="84"/>
    </row>
    <row r="65" spans="1:14" ht="25.5" customHeight="1">
      <c r="A65" s="309"/>
      <c r="B65" s="151" t="s">
        <v>28</v>
      </c>
      <c r="C65" s="14">
        <v>27843</v>
      </c>
      <c r="D65" s="56">
        <v>7.636</v>
      </c>
      <c r="E65" s="57"/>
      <c r="F65" s="14">
        <v>26326</v>
      </c>
      <c r="G65" s="56">
        <v>6.695</v>
      </c>
      <c r="H65" s="57"/>
      <c r="I65" s="21">
        <v>-5.448407140035197</v>
      </c>
      <c r="J65" s="22">
        <v>-12.323205866946042</v>
      </c>
      <c r="K65" s="23"/>
      <c r="L65" s="21">
        <v>-3.195440338297481</v>
      </c>
      <c r="M65" s="22">
        <v>-15.14575411913815</v>
      </c>
      <c r="N65" s="85"/>
    </row>
    <row r="66" spans="1:14" ht="25.5" customHeight="1">
      <c r="A66" s="309"/>
      <c r="B66" s="151" t="s">
        <v>29</v>
      </c>
      <c r="C66" s="14">
        <v>1758</v>
      </c>
      <c r="D66" s="56">
        <v>0.45</v>
      </c>
      <c r="E66" s="57"/>
      <c r="F66" s="14">
        <v>1779</v>
      </c>
      <c r="G66" s="56">
        <v>0.467</v>
      </c>
      <c r="H66" s="57"/>
      <c r="I66" s="21">
        <v>1.1945392491467577</v>
      </c>
      <c r="J66" s="22">
        <v>3.7777777777777812</v>
      </c>
      <c r="K66" s="23"/>
      <c r="L66" s="21">
        <v>-32.099236641221374</v>
      </c>
      <c r="M66" s="22">
        <v>-27.371695178849144</v>
      </c>
      <c r="N66" s="85"/>
    </row>
    <row r="67" spans="1:14" ht="25.5" customHeight="1" thickBot="1">
      <c r="A67" s="309"/>
      <c r="B67" s="151" t="s">
        <v>30</v>
      </c>
      <c r="C67" s="14">
        <v>6468</v>
      </c>
      <c r="D67" s="56">
        <v>2.043</v>
      </c>
      <c r="E67" s="57"/>
      <c r="F67" s="14">
        <v>6936</v>
      </c>
      <c r="G67" s="56">
        <v>2.098</v>
      </c>
      <c r="H67" s="57"/>
      <c r="I67" s="21">
        <v>7.235621521335807</v>
      </c>
      <c r="J67" s="22">
        <v>2.692119432207524</v>
      </c>
      <c r="K67" s="23"/>
      <c r="L67" s="86">
        <v>-0.673063153372476</v>
      </c>
      <c r="M67" s="87">
        <v>-6.631063640409435</v>
      </c>
      <c r="N67" s="88"/>
    </row>
    <row r="68" spans="1:14" ht="34.5" customHeight="1">
      <c r="A68" s="310" t="s">
        <v>33</v>
      </c>
      <c r="B68" s="145" t="s">
        <v>34</v>
      </c>
      <c r="C68" s="62">
        <v>62380</v>
      </c>
      <c r="D68" s="63">
        <v>23.19</v>
      </c>
      <c r="E68" s="64"/>
      <c r="F68" s="62">
        <v>62112</v>
      </c>
      <c r="G68" s="63">
        <v>20.361</v>
      </c>
      <c r="H68" s="64"/>
      <c r="I68" s="65">
        <v>-0.4296248797691568</v>
      </c>
      <c r="J68" s="66">
        <v>-12.199223803363521</v>
      </c>
      <c r="K68" s="67"/>
      <c r="L68" s="22">
        <v>3.3219662313898364</v>
      </c>
      <c r="M68" s="22">
        <v>3.2505070993914806</v>
      </c>
      <c r="N68" s="85"/>
    </row>
    <row r="69" spans="1:14" ht="34.5" customHeight="1" thickBot="1">
      <c r="A69" s="309"/>
      <c r="B69" s="151" t="s">
        <v>56</v>
      </c>
      <c r="C69" s="14">
        <v>13329</v>
      </c>
      <c r="D69" s="56">
        <v>1.488</v>
      </c>
      <c r="E69" s="57"/>
      <c r="F69" s="14">
        <v>17546</v>
      </c>
      <c r="G69" s="56">
        <v>2.107</v>
      </c>
      <c r="H69" s="57"/>
      <c r="I69" s="21">
        <v>31.637782279240756</v>
      </c>
      <c r="J69" s="22">
        <v>41.599462365591414</v>
      </c>
      <c r="K69" s="23"/>
      <c r="L69" s="22">
        <v>65.13882352941177</v>
      </c>
      <c r="M69" s="22">
        <v>79.31914893617021</v>
      </c>
      <c r="N69" s="85"/>
    </row>
    <row r="70" spans="1:14" ht="20.25" customHeight="1" thickBot="1">
      <c r="A70" s="344" t="s">
        <v>37</v>
      </c>
      <c r="B70" s="345"/>
      <c r="C70" s="161">
        <v>27351.5</v>
      </c>
      <c r="D70" s="162">
        <v>16.570029</v>
      </c>
      <c r="E70" s="163">
        <v>453.427711</v>
      </c>
      <c r="F70" s="161">
        <v>25909.95</v>
      </c>
      <c r="G70" s="162">
        <v>17.764404</v>
      </c>
      <c r="H70" s="163">
        <v>462.429961</v>
      </c>
      <c r="I70" s="164">
        <v>-5.270460486627787</v>
      </c>
      <c r="J70" s="165">
        <v>7.208044113863633</v>
      </c>
      <c r="K70" s="166">
        <v>1.985377113398348</v>
      </c>
      <c r="L70" s="165">
        <v>-7.224905738746836</v>
      </c>
      <c r="M70" s="165">
        <v>-5.502613433782132</v>
      </c>
      <c r="N70" s="170">
        <v>-7.049475470093604</v>
      </c>
    </row>
    <row r="71" spans="1:14" s="101" customFormat="1" ht="21" customHeight="1">
      <c r="A71" s="99"/>
      <c r="B71" s="99"/>
      <c r="C71" s="99"/>
      <c r="D71" s="99"/>
      <c r="E71" s="99"/>
      <c r="F71" s="99"/>
      <c r="G71" s="99"/>
      <c r="H71" s="99"/>
      <c r="I71" s="99"/>
      <c r="J71" s="99"/>
      <c r="K71" s="99"/>
      <c r="L71" s="99"/>
      <c r="M71" s="99"/>
      <c r="N71" s="99"/>
    </row>
    <row r="72" spans="1:14" s="101" customFormat="1" ht="39" customHeight="1">
      <c r="A72" s="99"/>
      <c r="B72" s="99"/>
      <c r="C72" s="99"/>
      <c r="D72" s="99"/>
      <c r="E72" s="99"/>
      <c r="F72" s="99"/>
      <c r="G72" s="99"/>
      <c r="H72" s="99"/>
      <c r="I72" s="99"/>
      <c r="J72" s="99"/>
      <c r="K72" s="99"/>
      <c r="L72" s="99"/>
      <c r="M72" s="99"/>
      <c r="N72" s="99"/>
    </row>
    <row r="73" spans="1:14" s="101" customFormat="1" ht="11.25" customHeight="1">
      <c r="A73" s="99"/>
      <c r="B73" s="99"/>
      <c r="C73" s="99"/>
      <c r="D73" s="99"/>
      <c r="E73" s="99"/>
      <c r="F73" s="99"/>
      <c r="G73" s="99"/>
      <c r="H73" s="99"/>
      <c r="I73" s="99"/>
      <c r="J73" s="99"/>
      <c r="K73" s="99"/>
      <c r="L73" s="99"/>
      <c r="M73" s="99"/>
      <c r="N73" s="99"/>
    </row>
    <row r="74" spans="1:14" s="101" customFormat="1" ht="20.25" customHeight="1">
      <c r="A74" s="99"/>
      <c r="B74" s="99"/>
      <c r="C74" s="99"/>
      <c r="D74" s="99"/>
      <c r="E74" s="99"/>
      <c r="F74" s="99"/>
      <c r="G74" s="99"/>
      <c r="H74" s="99"/>
      <c r="I74" s="99"/>
      <c r="J74" s="99"/>
      <c r="K74" s="99"/>
      <c r="L74" s="99"/>
      <c r="M74" s="99"/>
      <c r="N74" s="99"/>
    </row>
    <row r="75" spans="1:14" s="101" customFormat="1" ht="20.25" customHeight="1">
      <c r="A75" s="99"/>
      <c r="B75" s="99"/>
      <c r="C75" s="99"/>
      <c r="D75" s="99"/>
      <c r="E75" s="99"/>
      <c r="F75" s="99"/>
      <c r="G75" s="99"/>
      <c r="H75" s="99"/>
      <c r="I75" s="99"/>
      <c r="J75" s="99"/>
      <c r="K75" s="99"/>
      <c r="L75" s="99"/>
      <c r="M75" s="99"/>
      <c r="N75" s="99"/>
    </row>
    <row r="76" spans="1:14" s="101" customFormat="1" ht="19.5" customHeight="1">
      <c r="A76" s="99"/>
      <c r="B76" s="307" t="s">
        <v>0</v>
      </c>
      <c r="C76" s="307"/>
      <c r="D76" s="307"/>
      <c r="E76" s="307"/>
      <c r="F76" s="307"/>
      <c r="G76" s="307"/>
      <c r="H76" s="307"/>
      <c r="I76" s="307"/>
      <c r="J76" s="307"/>
      <c r="K76" s="307"/>
      <c r="L76" s="307"/>
      <c r="M76" s="307"/>
      <c r="N76" s="307"/>
    </row>
    <row r="77" spans="4:14" s="2" customFormat="1" ht="12" customHeight="1" thickBot="1">
      <c r="D77" s="171"/>
      <c r="E77" s="171"/>
      <c r="G77" s="171"/>
      <c r="H77" s="171"/>
      <c r="I77" s="171"/>
      <c r="J77" s="171"/>
      <c r="K77" s="171"/>
      <c r="L77" s="171"/>
      <c r="M77" s="171"/>
      <c r="N77" s="171"/>
    </row>
    <row r="78" spans="1:14" s="103" customFormat="1" ht="16.5" customHeight="1" thickBot="1">
      <c r="A78" s="328" t="s">
        <v>42</v>
      </c>
      <c r="B78" s="346" t="s">
        <v>23</v>
      </c>
      <c r="C78" s="348" t="s">
        <v>8</v>
      </c>
      <c r="D78" s="349"/>
      <c r="E78" s="350" t="s">
        <v>39</v>
      </c>
      <c r="F78" s="350"/>
      <c r="G78" s="351" t="s">
        <v>6</v>
      </c>
      <c r="H78" s="352"/>
      <c r="I78" s="353" t="s">
        <v>8</v>
      </c>
      <c r="J78" s="338"/>
      <c r="K78" s="337" t="s">
        <v>39</v>
      </c>
      <c r="L78" s="338"/>
      <c r="M78" s="339" t="s">
        <v>6</v>
      </c>
      <c r="N78" s="340"/>
    </row>
    <row r="79" spans="1:14" s="108" customFormat="1" ht="21" customHeight="1" thickBot="1">
      <c r="A79" s="329"/>
      <c r="B79" s="347"/>
      <c r="C79" s="172" t="s">
        <v>81</v>
      </c>
      <c r="D79" s="172" t="s">
        <v>85</v>
      </c>
      <c r="E79" s="172" t="s">
        <v>81</v>
      </c>
      <c r="F79" s="172" t="s">
        <v>85</v>
      </c>
      <c r="G79" s="106" t="s">
        <v>40</v>
      </c>
      <c r="H79" s="107" t="s">
        <v>41</v>
      </c>
      <c r="I79" s="264">
        <v>41395</v>
      </c>
      <c r="J79" s="265">
        <v>41760</v>
      </c>
      <c r="K79" s="264">
        <v>41395</v>
      </c>
      <c r="L79" s="265">
        <v>41760</v>
      </c>
      <c r="M79" s="173" t="s">
        <v>40</v>
      </c>
      <c r="N79" s="174" t="s">
        <v>41</v>
      </c>
    </row>
    <row r="80" spans="1:14" s="2" customFormat="1" ht="14.25" customHeight="1">
      <c r="A80" s="330"/>
      <c r="B80" s="175" t="s">
        <v>43</v>
      </c>
      <c r="C80" s="111">
        <v>306.757498</v>
      </c>
      <c r="D80" s="111">
        <v>301.445677</v>
      </c>
      <c r="E80" s="112">
        <v>168.939762</v>
      </c>
      <c r="F80" s="112">
        <v>157.675384</v>
      </c>
      <c r="G80" s="113">
        <v>-1.7316026615916684</v>
      </c>
      <c r="H80" s="114">
        <v>-6.667689042914595</v>
      </c>
      <c r="I80" s="110">
        <v>69.041258</v>
      </c>
      <c r="J80" s="111">
        <v>56.03491</v>
      </c>
      <c r="K80" s="111">
        <v>37.3568</v>
      </c>
      <c r="L80" s="111">
        <v>29.052456</v>
      </c>
      <c r="M80" s="176">
        <v>-18.838515370041485</v>
      </c>
      <c r="N80" s="177">
        <v>-22.229805550796645</v>
      </c>
    </row>
    <row r="81" spans="1:14" s="2" customFormat="1" ht="15" customHeight="1">
      <c r="A81" s="330"/>
      <c r="B81" s="175" t="s">
        <v>44</v>
      </c>
      <c r="C81" s="111">
        <v>48.203056</v>
      </c>
      <c r="D81" s="111">
        <v>56.759678</v>
      </c>
      <c r="E81" s="112">
        <v>242.602269</v>
      </c>
      <c r="F81" s="112">
        <v>222.678111</v>
      </c>
      <c r="G81" s="113">
        <v>17.751202330408272</v>
      </c>
      <c r="H81" s="114">
        <v>-8.21268411137573</v>
      </c>
      <c r="I81" s="110">
        <v>11.806549</v>
      </c>
      <c r="J81" s="111">
        <v>12.372736</v>
      </c>
      <c r="K81" s="111">
        <v>67.239465</v>
      </c>
      <c r="L81" s="111">
        <v>51.628574</v>
      </c>
      <c r="M81" s="176">
        <v>4.795533394220439</v>
      </c>
      <c r="N81" s="177">
        <v>-23.216857837878386</v>
      </c>
    </row>
    <row r="82" spans="1:14" s="2" customFormat="1" ht="14.25" customHeight="1" thickBot="1">
      <c r="A82" s="331"/>
      <c r="B82" s="178" t="s">
        <v>45</v>
      </c>
      <c r="C82" s="117">
        <v>1389.366862</v>
      </c>
      <c r="D82" s="117">
        <v>756.067776</v>
      </c>
      <c r="E82" s="118">
        <v>674.28197</v>
      </c>
      <c r="F82" s="118">
        <v>552.554403</v>
      </c>
      <c r="G82" s="119">
        <v>-45.581847625785684</v>
      </c>
      <c r="H82" s="120">
        <v>-18.0529173870688</v>
      </c>
      <c r="I82" s="116">
        <v>180.830221</v>
      </c>
      <c r="J82" s="117">
        <v>149.692738</v>
      </c>
      <c r="K82" s="117">
        <v>63.58885</v>
      </c>
      <c r="L82" s="117">
        <v>131.754232</v>
      </c>
      <c r="M82" s="179">
        <v>-17.21918096865015</v>
      </c>
      <c r="N82" s="180">
        <v>107.1970667813618</v>
      </c>
    </row>
    <row r="83" spans="9:11" ht="12" customHeight="1">
      <c r="I83" s="181"/>
      <c r="J83" s="181"/>
      <c r="K83" s="181"/>
    </row>
    <row r="84" ht="12.75" customHeight="1" hidden="1"/>
    <row r="85" spans="1:2" ht="34.5" customHeight="1" thickBot="1">
      <c r="A85" s="182"/>
      <c r="B85" s="183"/>
    </row>
    <row r="86" spans="1:12" s="5" customFormat="1" ht="18" customHeight="1" thickBot="1">
      <c r="A86" s="315" t="s">
        <v>61</v>
      </c>
      <c r="B86" s="316"/>
      <c r="C86" s="341" t="s">
        <v>82</v>
      </c>
      <c r="D86" s="342"/>
      <c r="E86" s="342"/>
      <c r="F86" s="343"/>
      <c r="G86" s="319" t="s">
        <v>83</v>
      </c>
      <c r="H86" s="320"/>
      <c r="I86" s="320"/>
      <c r="J86" s="321"/>
      <c r="K86" s="322" t="s">
        <v>48</v>
      </c>
      <c r="L86" s="323"/>
    </row>
    <row r="87" spans="1:12" s="127" customFormat="1" ht="21" customHeight="1" thickBot="1">
      <c r="A87" s="317"/>
      <c r="B87" s="318"/>
      <c r="C87" s="324">
        <v>2013</v>
      </c>
      <c r="D87" s="325"/>
      <c r="E87" s="123">
        <v>2014</v>
      </c>
      <c r="F87" s="124" t="s">
        <v>49</v>
      </c>
      <c r="G87" s="324">
        <v>2013</v>
      </c>
      <c r="H87" s="325"/>
      <c r="I87" s="123">
        <v>2014</v>
      </c>
      <c r="J87" s="124" t="s">
        <v>49</v>
      </c>
      <c r="K87" s="125" t="s">
        <v>79</v>
      </c>
      <c r="L87" s="126" t="s">
        <v>49</v>
      </c>
    </row>
    <row r="88" spans="1:12" s="5" customFormat="1" ht="22.5" customHeight="1" thickBot="1">
      <c r="A88" s="128" t="s">
        <v>51</v>
      </c>
      <c r="B88" s="129"/>
      <c r="C88" s="326">
        <v>27266</v>
      </c>
      <c r="D88" s="327"/>
      <c r="E88" s="130">
        <v>28251</v>
      </c>
      <c r="F88" s="131">
        <v>3.612557764248515</v>
      </c>
      <c r="G88" s="326">
        <v>5443</v>
      </c>
      <c r="H88" s="327"/>
      <c r="I88" s="130">
        <v>5585</v>
      </c>
      <c r="J88" s="131">
        <v>2.6088554106191437</v>
      </c>
      <c r="K88" s="132">
        <v>5399</v>
      </c>
      <c r="L88" s="133">
        <v>3.445082422670865</v>
      </c>
    </row>
    <row r="89" spans="2:14" s="4" customFormat="1" ht="14.25">
      <c r="B89" s="5"/>
      <c r="D89" s="100"/>
      <c r="E89" s="100"/>
      <c r="G89" s="100"/>
      <c r="H89" s="100"/>
      <c r="I89" s="100"/>
      <c r="J89" s="100"/>
      <c r="K89" s="100"/>
      <c r="L89" s="100"/>
      <c r="M89" s="100"/>
      <c r="N89" s="100"/>
    </row>
  </sheetData>
  <sheetProtection/>
  <mergeCells count="49">
    <mergeCell ref="C88:D88"/>
    <mergeCell ref="G88:H88"/>
    <mergeCell ref="K78:L78"/>
    <mergeCell ref="M78:N78"/>
    <mergeCell ref="A86:B87"/>
    <mergeCell ref="C86:F86"/>
    <mergeCell ref="G86:J86"/>
    <mergeCell ref="K86:L86"/>
    <mergeCell ref="C87:D87"/>
    <mergeCell ref="G87:H87"/>
    <mergeCell ref="A64:A67"/>
    <mergeCell ref="A68:A69"/>
    <mergeCell ref="A70:B70"/>
    <mergeCell ref="B76:N76"/>
    <mergeCell ref="A78:A82"/>
    <mergeCell ref="B78:B79"/>
    <mergeCell ref="C78:D78"/>
    <mergeCell ref="E78:F78"/>
    <mergeCell ref="G78:H78"/>
    <mergeCell ref="I78:J78"/>
    <mergeCell ref="A54:A57"/>
    <mergeCell ref="A58:A59"/>
    <mergeCell ref="A60:B60"/>
    <mergeCell ref="A61:N61"/>
    <mergeCell ref="B62:B63"/>
    <mergeCell ref="C62:E62"/>
    <mergeCell ref="F62:H62"/>
    <mergeCell ref="I62:K62"/>
    <mergeCell ref="L62:N62"/>
    <mergeCell ref="L14:N14"/>
    <mergeCell ref="F25:H25"/>
    <mergeCell ref="I25:K25"/>
    <mergeCell ref="L25:N25"/>
    <mergeCell ref="A51:N51"/>
    <mergeCell ref="B52:B53"/>
    <mergeCell ref="C52:E52"/>
    <mergeCell ref="F52:H52"/>
    <mergeCell ref="I52:K52"/>
    <mergeCell ref="L52:N52"/>
    <mergeCell ref="A11:K11"/>
    <mergeCell ref="A13:A34"/>
    <mergeCell ref="B13:K13"/>
    <mergeCell ref="B14:B15"/>
    <mergeCell ref="C14:E14"/>
    <mergeCell ref="F14:H14"/>
    <mergeCell ref="I14:K14"/>
    <mergeCell ref="B24:N24"/>
    <mergeCell ref="B25:B26"/>
    <mergeCell ref="C25:E25"/>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27:N57"/>
  <sheetViews>
    <sheetView rightToLeft="1" tabSelected="1" zoomScalePageLayoutView="0" workbookViewId="0" topLeftCell="A1">
      <selection activeCell="E70" sqref="E70"/>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24" ht="1.5" customHeight="1"/>
    <row r="25" ht="24" customHeight="1"/>
    <row r="26" ht="18.75" customHeight="1"/>
    <row r="27" spans="1:11" ht="12.75" customHeight="1" thickBot="1">
      <c r="A27" s="266" t="s">
        <v>0</v>
      </c>
      <c r="B27" s="266"/>
      <c r="C27" s="266"/>
      <c r="D27" s="266"/>
      <c r="E27" s="266"/>
      <c r="F27" s="266"/>
      <c r="G27" s="266"/>
      <c r="H27" s="266"/>
      <c r="I27" s="266"/>
      <c r="J27" s="266"/>
      <c r="K27" s="266"/>
    </row>
    <row r="28" ht="13.5" customHeight="1" hidden="1"/>
    <row r="29" spans="1:11" ht="20.25" customHeight="1" thickBot="1">
      <c r="A29" s="270" t="s">
        <v>52</v>
      </c>
      <c r="B29" s="365" t="s">
        <v>53</v>
      </c>
      <c r="C29" s="366"/>
      <c r="D29" s="366"/>
      <c r="E29" s="366"/>
      <c r="F29" s="366"/>
      <c r="G29" s="366"/>
      <c r="H29" s="366"/>
      <c r="I29" s="366"/>
      <c r="J29" s="366"/>
      <c r="K29" s="366"/>
    </row>
    <row r="30" spans="1:14" s="2" customFormat="1" ht="19.5" customHeight="1" thickBot="1">
      <c r="A30" s="271" t="s">
        <v>2</v>
      </c>
      <c r="B30" s="367" t="s">
        <v>3</v>
      </c>
      <c r="C30" s="369" t="s">
        <v>86</v>
      </c>
      <c r="D30" s="370"/>
      <c r="E30" s="371"/>
      <c r="F30" s="369" t="s">
        <v>87</v>
      </c>
      <c r="G30" s="370"/>
      <c r="H30" s="371"/>
      <c r="I30" s="372" t="s">
        <v>6</v>
      </c>
      <c r="J30" s="373"/>
      <c r="K30" s="374"/>
      <c r="L30" s="360"/>
      <c r="M30" s="360"/>
      <c r="N30" s="360"/>
    </row>
    <row r="31" spans="1:14" s="139" customFormat="1" ht="21" customHeight="1" thickBot="1">
      <c r="A31" s="271"/>
      <c r="B31" s="368"/>
      <c r="C31" s="134" t="s">
        <v>7</v>
      </c>
      <c r="D31" s="135" t="s">
        <v>8</v>
      </c>
      <c r="E31" s="136" t="s">
        <v>9</v>
      </c>
      <c r="F31" s="134" t="s">
        <v>7</v>
      </c>
      <c r="G31" s="135" t="s">
        <v>8</v>
      </c>
      <c r="H31" s="136" t="s">
        <v>9</v>
      </c>
      <c r="I31" s="137" t="s">
        <v>7</v>
      </c>
      <c r="J31" s="135" t="s">
        <v>8</v>
      </c>
      <c r="K31" s="138" t="s">
        <v>9</v>
      </c>
      <c r="L31" s="10"/>
      <c r="M31" s="10"/>
      <c r="N31" s="10"/>
    </row>
    <row r="32" spans="1:14" s="2" customFormat="1" ht="18.75" customHeight="1">
      <c r="A32" s="271"/>
      <c r="B32" s="140" t="s">
        <v>10</v>
      </c>
      <c r="C32" s="14">
        <v>117985</v>
      </c>
      <c r="D32" s="15">
        <v>1696.70913</v>
      </c>
      <c r="E32" s="13">
        <v>3683.666752</v>
      </c>
      <c r="F32" s="14">
        <v>122655</v>
      </c>
      <c r="G32" s="15">
        <v>1837.510025</v>
      </c>
      <c r="H32" s="13">
        <v>3906.775775</v>
      </c>
      <c r="I32" s="16">
        <v>3.9581302707971355</v>
      </c>
      <c r="J32" s="17">
        <v>8.298469814917544</v>
      </c>
      <c r="K32" s="141">
        <v>6.056710284090323</v>
      </c>
      <c r="L32" s="19"/>
      <c r="M32" s="19"/>
      <c r="N32" s="19"/>
    </row>
    <row r="33" spans="1:14" s="2" customFormat="1" ht="18.75" customHeight="1">
      <c r="A33" s="271"/>
      <c r="B33" s="140" t="s">
        <v>11</v>
      </c>
      <c r="C33" s="14">
        <v>3732</v>
      </c>
      <c r="D33" s="15">
        <v>69.050611</v>
      </c>
      <c r="E33" s="13">
        <v>187.985821</v>
      </c>
      <c r="F33" s="14">
        <v>3950</v>
      </c>
      <c r="G33" s="15">
        <v>78.648248</v>
      </c>
      <c r="H33" s="13">
        <v>197.462649</v>
      </c>
      <c r="I33" s="16">
        <v>5.841371918542337</v>
      </c>
      <c r="J33" s="17">
        <v>13.899423714005934</v>
      </c>
      <c r="K33" s="141">
        <v>5.04124616930551</v>
      </c>
      <c r="L33" s="19"/>
      <c r="M33" s="19"/>
      <c r="N33" s="19"/>
    </row>
    <row r="34" spans="1:14" s="2" customFormat="1" ht="18.75" customHeight="1">
      <c r="A34" s="271"/>
      <c r="B34" s="140" t="s">
        <v>12</v>
      </c>
      <c r="C34" s="14">
        <v>7893</v>
      </c>
      <c r="D34" s="15">
        <v>25.025862</v>
      </c>
      <c r="E34" s="13">
        <v>43.973204</v>
      </c>
      <c r="F34" s="14">
        <v>8138</v>
      </c>
      <c r="G34" s="15">
        <v>26.338183</v>
      </c>
      <c r="H34" s="13">
        <v>46.776567</v>
      </c>
      <c r="I34" s="21">
        <v>3.104016216901052</v>
      </c>
      <c r="J34" s="22">
        <v>5.2438593323978235</v>
      </c>
      <c r="K34" s="142">
        <v>6.375162019124186</v>
      </c>
      <c r="L34" s="19"/>
      <c r="M34" s="19"/>
      <c r="N34" s="19"/>
    </row>
    <row r="35" spans="1:14" s="2" customFormat="1" ht="18.75" customHeight="1">
      <c r="A35" s="271"/>
      <c r="B35" s="140" t="s">
        <v>13</v>
      </c>
      <c r="C35" s="14">
        <v>3822</v>
      </c>
      <c r="D35" s="15">
        <v>204.632869</v>
      </c>
      <c r="E35" s="13">
        <v>10.527761</v>
      </c>
      <c r="F35" s="14">
        <v>3287</v>
      </c>
      <c r="G35" s="15">
        <v>186.437673</v>
      </c>
      <c r="H35" s="13">
        <v>12.568358</v>
      </c>
      <c r="I35" s="21">
        <v>-13.997906855049713</v>
      </c>
      <c r="J35" s="22">
        <v>-8.891629232838449</v>
      </c>
      <c r="K35" s="142">
        <v>19.383010309599545</v>
      </c>
      <c r="L35" s="19"/>
      <c r="M35" s="19"/>
      <c r="N35" s="19"/>
    </row>
    <row r="36" spans="1:14" s="2" customFormat="1" ht="18.75" customHeight="1">
      <c r="A36" s="271"/>
      <c r="B36" s="140" t="s">
        <v>20</v>
      </c>
      <c r="C36" s="14">
        <v>1985</v>
      </c>
      <c r="D36" s="15">
        <v>37.355058</v>
      </c>
      <c r="E36" s="13">
        <v>0.520955</v>
      </c>
      <c r="F36" s="14">
        <v>2234</v>
      </c>
      <c r="G36" s="15">
        <v>44.161063</v>
      </c>
      <c r="H36" s="13">
        <v>7.031827</v>
      </c>
      <c r="I36" s="21">
        <v>12.544080604534006</v>
      </c>
      <c r="J36" s="22">
        <v>18.21976825735353</v>
      </c>
      <c r="K36" s="142">
        <v>1249.7954717777927</v>
      </c>
      <c r="L36" s="19"/>
      <c r="M36" s="19"/>
      <c r="N36" s="19"/>
    </row>
    <row r="37" spans="1:14" s="2" customFormat="1" ht="18.75" customHeight="1">
      <c r="A37" s="271"/>
      <c r="B37" s="140" t="s">
        <v>21</v>
      </c>
      <c r="C37" s="14">
        <v>79</v>
      </c>
      <c r="D37" s="38">
        <v>2.111592</v>
      </c>
      <c r="E37" s="37">
        <v>0.540266</v>
      </c>
      <c r="F37" s="14">
        <v>65</v>
      </c>
      <c r="G37" s="38">
        <v>1.81498</v>
      </c>
      <c r="H37" s="37">
        <v>0.437571</v>
      </c>
      <c r="I37" s="21">
        <v>-17.72151898734177</v>
      </c>
      <c r="J37" s="22">
        <v>-14.046842382429933</v>
      </c>
      <c r="K37" s="142">
        <v>-19.00822927965114</v>
      </c>
      <c r="L37" s="19"/>
      <c r="M37" s="19"/>
      <c r="N37" s="19"/>
    </row>
    <row r="38" spans="1:14" s="2" customFormat="1" ht="18.75" customHeight="1" thickBot="1">
      <c r="A38" s="271"/>
      <c r="B38" s="140" t="s">
        <v>14</v>
      </c>
      <c r="C38" s="14"/>
      <c r="D38" s="15">
        <v>230.776081</v>
      </c>
      <c r="E38" s="13">
        <v>162.56347</v>
      </c>
      <c r="F38" s="14"/>
      <c r="G38" s="15">
        <v>237.674962</v>
      </c>
      <c r="H38" s="13">
        <v>159.495964</v>
      </c>
      <c r="I38" s="21"/>
      <c r="J38" s="22">
        <v>2.9894263608714238</v>
      </c>
      <c r="K38" s="142">
        <v>-1.886958982851442</v>
      </c>
      <c r="L38" s="19"/>
      <c r="M38" s="19"/>
      <c r="N38" s="19"/>
    </row>
    <row r="39" spans="1:14" s="101" customFormat="1" ht="18.75" customHeight="1" thickBot="1">
      <c r="A39" s="271"/>
      <c r="B39" s="143" t="s">
        <v>15</v>
      </c>
      <c r="C39" s="144"/>
      <c r="D39" s="145">
        <v>2265.661203</v>
      </c>
      <c r="E39" s="146">
        <v>4089.778229</v>
      </c>
      <c r="F39" s="144"/>
      <c r="G39" s="145">
        <v>2412.5851340000004</v>
      </c>
      <c r="H39" s="146">
        <v>4330.548711</v>
      </c>
      <c r="I39" s="147"/>
      <c r="J39" s="147">
        <v>6.484814711284097</v>
      </c>
      <c r="K39" s="148">
        <v>5.887128067060781</v>
      </c>
      <c r="L39" s="149"/>
      <c r="M39" s="149"/>
      <c r="N39" s="149"/>
    </row>
    <row r="40" spans="1:14" ht="23.25" customHeight="1" thickBot="1">
      <c r="A40" s="271"/>
      <c r="B40" s="284" t="s">
        <v>16</v>
      </c>
      <c r="C40" s="285"/>
      <c r="D40" s="285"/>
      <c r="E40" s="285"/>
      <c r="F40" s="285"/>
      <c r="G40" s="285"/>
      <c r="H40" s="285"/>
      <c r="I40" s="285"/>
      <c r="J40" s="285"/>
      <c r="K40" s="285"/>
      <c r="L40" s="285"/>
      <c r="M40" s="285"/>
      <c r="N40" s="286"/>
    </row>
    <row r="41" spans="1:14" ht="16.5" customHeight="1" thickBot="1">
      <c r="A41" s="271"/>
      <c r="B41" s="361" t="s">
        <v>3</v>
      </c>
      <c r="C41" s="290" t="s">
        <v>88</v>
      </c>
      <c r="D41" s="291"/>
      <c r="E41" s="292"/>
      <c r="F41" s="290" t="s">
        <v>89</v>
      </c>
      <c r="G41" s="291"/>
      <c r="H41" s="292"/>
      <c r="I41" s="301" t="s">
        <v>6</v>
      </c>
      <c r="J41" s="302"/>
      <c r="K41" s="303"/>
      <c r="L41" s="304" t="s">
        <v>19</v>
      </c>
      <c r="M41" s="305"/>
      <c r="N41" s="306"/>
    </row>
    <row r="42" spans="1:14" ht="15.75" customHeight="1" thickBot="1">
      <c r="A42" s="271"/>
      <c r="B42" s="361"/>
      <c r="C42" s="134" t="s">
        <v>7</v>
      </c>
      <c r="D42" s="135" t="s">
        <v>8</v>
      </c>
      <c r="E42" s="136" t="s">
        <v>9</v>
      </c>
      <c r="F42" s="134" t="s">
        <v>7</v>
      </c>
      <c r="G42" s="135" t="s">
        <v>8</v>
      </c>
      <c r="H42" s="136" t="s">
        <v>9</v>
      </c>
      <c r="I42" s="137" t="s">
        <v>7</v>
      </c>
      <c r="J42" s="135" t="s">
        <v>8</v>
      </c>
      <c r="K42" s="136" t="s">
        <v>9</v>
      </c>
      <c r="L42" s="137" t="s">
        <v>7</v>
      </c>
      <c r="M42" s="135" t="s">
        <v>8</v>
      </c>
      <c r="N42" s="150" t="s">
        <v>9</v>
      </c>
    </row>
    <row r="43" spans="1:14" ht="20.25" customHeight="1">
      <c r="A43" s="271"/>
      <c r="B43" s="151" t="s">
        <v>10</v>
      </c>
      <c r="C43" s="14">
        <v>12368</v>
      </c>
      <c r="D43" s="15">
        <v>180.28578</v>
      </c>
      <c r="E43" s="13">
        <v>389.817499</v>
      </c>
      <c r="F43" s="14">
        <v>19563</v>
      </c>
      <c r="G43" s="15">
        <v>301.113182</v>
      </c>
      <c r="H43" s="13">
        <v>631.292691</v>
      </c>
      <c r="I43" s="17">
        <v>58.174320827943085</v>
      </c>
      <c r="J43" s="17">
        <v>67.01992913695135</v>
      </c>
      <c r="K43" s="18">
        <v>61.94570346879169</v>
      </c>
      <c r="L43" s="17">
        <v>-7.973468811741462</v>
      </c>
      <c r="M43" s="17">
        <v>-4.868998735451253</v>
      </c>
      <c r="N43" s="152">
        <v>-6.158049785376531</v>
      </c>
    </row>
    <row r="44" spans="1:14" ht="20.25" customHeight="1">
      <c r="A44" s="271"/>
      <c r="B44" s="151" t="s">
        <v>11</v>
      </c>
      <c r="C44" s="14">
        <v>485</v>
      </c>
      <c r="D44" s="15">
        <v>8.91793</v>
      </c>
      <c r="E44" s="13">
        <v>23.800939</v>
      </c>
      <c r="F44" s="14">
        <v>678</v>
      </c>
      <c r="G44" s="15">
        <v>12.970968</v>
      </c>
      <c r="H44" s="13">
        <v>33.691081</v>
      </c>
      <c r="I44" s="17">
        <v>39.79381443298969</v>
      </c>
      <c r="J44" s="17">
        <v>45.44819257383719</v>
      </c>
      <c r="K44" s="18">
        <v>41.55357904156637</v>
      </c>
      <c r="L44" s="17">
        <v>4.7913446676970635</v>
      </c>
      <c r="M44" s="17">
        <v>-2.775277590721811</v>
      </c>
      <c r="N44" s="152">
        <v>14.202613884809292</v>
      </c>
    </row>
    <row r="45" spans="1:14" ht="20.25" customHeight="1">
      <c r="A45" s="271"/>
      <c r="B45" s="151" t="s">
        <v>12</v>
      </c>
      <c r="C45" s="14">
        <v>1528</v>
      </c>
      <c r="D45" s="15">
        <v>4.449036</v>
      </c>
      <c r="E45" s="13">
        <v>7.278394</v>
      </c>
      <c r="F45" s="14">
        <v>1227</v>
      </c>
      <c r="G45" s="15">
        <v>3.783722</v>
      </c>
      <c r="H45" s="13">
        <v>6.719189</v>
      </c>
      <c r="I45" s="21">
        <v>-19.698952879581153</v>
      </c>
      <c r="J45" s="22">
        <v>-14.954115902860762</v>
      </c>
      <c r="K45" s="23">
        <v>-7.6830822843610775</v>
      </c>
      <c r="L45" s="17">
        <v>-7.18608169440242</v>
      </c>
      <c r="M45" s="17">
        <v>-12.845740368101776</v>
      </c>
      <c r="N45" s="152">
        <v>-14.661132687600837</v>
      </c>
    </row>
    <row r="46" spans="1:14" ht="20.25" customHeight="1">
      <c r="A46" s="271"/>
      <c r="B46" s="151" t="s">
        <v>13</v>
      </c>
      <c r="C46" s="14">
        <v>698</v>
      </c>
      <c r="D46" s="15">
        <v>36.731563</v>
      </c>
      <c r="E46" s="13">
        <v>2.124164</v>
      </c>
      <c r="F46" s="14">
        <v>578</v>
      </c>
      <c r="G46" s="15">
        <v>35.688738</v>
      </c>
      <c r="H46" s="13">
        <v>2.927354</v>
      </c>
      <c r="I46" s="21">
        <v>-17.191977077363894</v>
      </c>
      <c r="J46" s="22">
        <v>-2.8390433589771296</v>
      </c>
      <c r="K46" s="23">
        <v>37.812052176762236</v>
      </c>
      <c r="L46" s="17">
        <v>23.504273504273502</v>
      </c>
      <c r="M46" s="17">
        <v>3.189957541714909</v>
      </c>
      <c r="N46" s="152">
        <v>28.615483572204663</v>
      </c>
    </row>
    <row r="47" spans="1:14" ht="20.25" customHeight="1">
      <c r="A47" s="271"/>
      <c r="B47" s="151" t="s">
        <v>20</v>
      </c>
      <c r="C47" s="14">
        <v>313</v>
      </c>
      <c r="D47" s="15">
        <v>6.429489</v>
      </c>
      <c r="E47" s="13">
        <v>0.076909</v>
      </c>
      <c r="F47" s="14">
        <v>384</v>
      </c>
      <c r="G47" s="15">
        <v>7.631122</v>
      </c>
      <c r="H47" s="13">
        <v>1.214625</v>
      </c>
      <c r="I47" s="21">
        <v>22.683706070287542</v>
      </c>
      <c r="J47" s="22">
        <v>18.689401288345</v>
      </c>
      <c r="K47" s="23">
        <v>1479.3015121767285</v>
      </c>
      <c r="L47" s="17">
        <v>8.78186968838527</v>
      </c>
      <c r="M47" s="17">
        <v>3.187637044945874</v>
      </c>
      <c r="N47" s="152">
        <v>-2.209617815421031</v>
      </c>
    </row>
    <row r="48" spans="1:14" ht="20.25" customHeight="1">
      <c r="A48" s="271"/>
      <c r="B48" s="151" t="s">
        <v>21</v>
      </c>
      <c r="C48" s="14">
        <v>11</v>
      </c>
      <c r="D48" s="38">
        <v>0.280358</v>
      </c>
      <c r="E48" s="37">
        <v>0.057036</v>
      </c>
      <c r="F48" s="14">
        <v>6</v>
      </c>
      <c r="G48" s="38">
        <v>0.160874</v>
      </c>
      <c r="H48" s="37">
        <v>0.043324</v>
      </c>
      <c r="I48" s="21">
        <v>-45.45454545454545</v>
      </c>
      <c r="J48" s="22">
        <v>-42.618366517096</v>
      </c>
      <c r="K48" s="23">
        <v>-24.040956588821096</v>
      </c>
      <c r="L48" s="17">
        <v>-45.45454545454545</v>
      </c>
      <c r="M48" s="17">
        <v>-53.19321031836088</v>
      </c>
      <c r="N48" s="152">
        <v>-36.991521109963784</v>
      </c>
    </row>
    <row r="49" spans="1:14" ht="20.25" customHeight="1" thickBot="1">
      <c r="A49" s="271"/>
      <c r="B49" s="151" t="s">
        <v>14</v>
      </c>
      <c r="C49" s="14"/>
      <c r="D49" s="15">
        <v>41.444041</v>
      </c>
      <c r="E49" s="13">
        <v>28.568801</v>
      </c>
      <c r="F49" s="14"/>
      <c r="G49" s="15">
        <v>37.279358</v>
      </c>
      <c r="H49" s="13">
        <v>24.168754</v>
      </c>
      <c r="I49" s="21"/>
      <c r="J49" s="22">
        <v>-10.048930798036796</v>
      </c>
      <c r="K49" s="23">
        <v>-15.401580906388057</v>
      </c>
      <c r="L49" s="17"/>
      <c r="M49" s="17">
        <v>-1.535504708297739</v>
      </c>
      <c r="N49" s="152">
        <v>-7.049892628822627</v>
      </c>
    </row>
    <row r="50" spans="1:14" ht="19.5" customHeight="1" thickBot="1">
      <c r="A50" s="272"/>
      <c r="B50" s="153" t="s">
        <v>15</v>
      </c>
      <c r="C50" s="25"/>
      <c r="D50" s="26">
        <v>278.53819699999997</v>
      </c>
      <c r="E50" s="27">
        <v>451.72374199999996</v>
      </c>
      <c r="F50" s="25"/>
      <c r="G50" s="26">
        <v>398.627964</v>
      </c>
      <c r="H50" s="27">
        <v>700.0570180000001</v>
      </c>
      <c r="I50" s="28"/>
      <c r="J50" s="29">
        <v>43.11429035350583</v>
      </c>
      <c r="K50" s="30">
        <v>54.974590199866036</v>
      </c>
      <c r="L50" s="28"/>
      <c r="M50" s="29">
        <v>5.868294701645764</v>
      </c>
      <c r="N50" s="154">
        <v>-1.908923037720867</v>
      </c>
    </row>
    <row r="51" ht="21" customHeight="1" hidden="1"/>
    <row r="52" ht="21" customHeight="1" hidden="1"/>
    <row r="53" ht="21" customHeight="1" hidden="1"/>
    <row r="54" ht="21" customHeight="1" hidden="1"/>
    <row r="55" ht="21" customHeight="1" hidden="1"/>
    <row r="56" ht="21" customHeight="1"/>
    <row r="57" spans="2:14" ht="11.25" customHeight="1">
      <c r="B57" s="99"/>
      <c r="C57" s="99"/>
      <c r="D57" s="99"/>
      <c r="E57" s="99"/>
      <c r="F57" s="99"/>
      <c r="G57" s="99"/>
      <c r="H57" s="99"/>
      <c r="I57" s="99"/>
      <c r="J57" s="99"/>
      <c r="K57" s="99"/>
      <c r="L57" s="99"/>
      <c r="M57" s="99"/>
      <c r="N57" s="99"/>
    </row>
    <row r="58" ht="11.25" customHeight="1"/>
    <row r="59" ht="11.25" customHeight="1"/>
  </sheetData>
  <sheetProtection/>
  <mergeCells count="14">
    <mergeCell ref="L30:N30"/>
    <mergeCell ref="B40:N40"/>
    <mergeCell ref="B41:B42"/>
    <mergeCell ref="C41:E41"/>
    <mergeCell ref="F41:H41"/>
    <mergeCell ref="I41:K41"/>
    <mergeCell ref="L41:N41"/>
    <mergeCell ref="A27:K27"/>
    <mergeCell ref="A29:A50"/>
    <mergeCell ref="B29:K29"/>
    <mergeCell ref="B30:B31"/>
    <mergeCell ref="C30:E30"/>
    <mergeCell ref="F30:H30"/>
    <mergeCell ref="I30:K30"/>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rightToLeft="1" zoomScale="55" zoomScaleNormal="55" zoomScalePageLayoutView="0" workbookViewId="0" topLeftCell="A175">
      <selection activeCell="Q227" sqref="Q227"/>
    </sheetView>
  </sheetViews>
  <sheetFormatPr defaultColWidth="9.140625" defaultRowHeight="15"/>
  <cols>
    <col min="1" max="1" width="9.00390625" style="263" customWidth="1"/>
    <col min="2" max="2" width="7.7109375" style="263" customWidth="1"/>
    <col min="3" max="16384" width="9.00390625" style="263" customWidth="1"/>
  </cols>
  <sheetData>
    <row r="83" ht="21.75" customHeight="1"/>
    <row r="135" ht="20.25" customHeight="1"/>
    <row r="138" ht="26.25" customHeight="1"/>
    <row r="199" ht="18.75" customHeight="1"/>
  </sheetData>
  <sheetProtection/>
  <printOptions/>
  <pageMargins left="0.75" right="0.75" top="1" bottom="1" header="0.5" footer="0.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רחלי דניאל</dc:creator>
  <cp:keywords/>
  <dc:description/>
  <cp:lastModifiedBy>yafah</cp:lastModifiedBy>
  <dcterms:created xsi:type="dcterms:W3CDTF">2014-02-04T08:31:47Z</dcterms:created>
  <dcterms:modified xsi:type="dcterms:W3CDTF">2014-07-08T11:17:10Z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esSearchTitle">
    <vt:lpwstr/>
  </property>
  <property fmtid="{D5CDD505-2E9C-101B-9397-08002B2CF9AE}" pid="3" name="TaxesSearchDescription">
    <vt:lpwstr/>
  </property>
  <property fmtid="{D5CDD505-2E9C-101B-9397-08002B2CF9AE}" pid="4" name="PublishingExpirationDate">
    <vt:lpwstr/>
  </property>
  <property fmtid="{D5CDD505-2E9C-101B-9397-08002B2CF9AE}" pid="5" name="PublishingStartDate">
    <vt:lpwstr/>
  </property>
</Properties>
</file>