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9345" activeTab="2"/>
  </bookViews>
  <sheets>
    <sheet name="ינואר" sheetId="1" r:id="rId1"/>
    <sheet name="פברואר" sheetId="2" r:id="rId2"/>
    <sheet name="מרץ" sheetId="3" r:id="rId3"/>
    <sheet name="גרפים עברית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<sst xmlns="http://schemas.openxmlformats.org/spreadsheetml/2006/main" count="308" uniqueCount="66">
  <si>
    <t>כמות ביחידות, ערך במליוני $ והכנסות מ"ק במליוני ₪</t>
  </si>
  <si>
    <t>מ צ ט ב ר - מ ת ח י ל ת   ה ש נ ה</t>
  </si>
  <si>
    <t>רכב  וחלקיו</t>
  </si>
  <si>
    <t>סוג</t>
  </si>
  <si>
    <t>ינואר - ינואר 05</t>
  </si>
  <si>
    <t>ינואר - ינואר 06</t>
  </si>
  <si>
    <t>שינוי ב-%</t>
  </si>
  <si>
    <t>כמות</t>
  </si>
  <si>
    <t>ערך ב-$</t>
  </si>
  <si>
    <t>הכנסות ב-₪</t>
  </si>
  <si>
    <t>נוסעים</t>
  </si>
  <si>
    <t>מסחרי</t>
  </si>
  <si>
    <t>דו גלגלי</t>
  </si>
  <si>
    <t>משאיות וטרקטורים</t>
  </si>
  <si>
    <t>חלקי חילוף</t>
  </si>
  <si>
    <t xml:space="preserve"> ס ה " כ</t>
  </si>
  <si>
    <t>ח ו ד ש י</t>
  </si>
  <si>
    <t>ינואר 2013</t>
  </si>
  <si>
    <t>ינואר 2014</t>
  </si>
  <si>
    <t>שינוי ב-% לעומת חודש קודם</t>
  </si>
  <si>
    <t>מוניות</t>
  </si>
  <si>
    <t>רכב סיור ותיור</t>
  </si>
  <si>
    <t xml:space="preserve"> </t>
  </si>
  <si>
    <t>המוצר</t>
  </si>
  <si>
    <t>ינואר-ינואר 2005</t>
  </si>
  <si>
    <t>ינואר-ינואר 2006</t>
  </si>
  <si>
    <t>מוצרי חשמל לבנים</t>
  </si>
  <si>
    <t>מקררים</t>
  </si>
  <si>
    <t>מכונות כביסה</t>
  </si>
  <si>
    <t>מיבשי כביסה</t>
  </si>
  <si>
    <t>מדיחי כלים</t>
  </si>
  <si>
    <t>אחר</t>
  </si>
  <si>
    <t xml:space="preserve">סה"כ </t>
  </si>
  <si>
    <t>אלקט' בידורית</t>
  </si>
  <si>
    <t>טלויזיה</t>
  </si>
  <si>
    <t>וידאו</t>
  </si>
  <si>
    <t>DVD</t>
  </si>
  <si>
    <r>
      <t xml:space="preserve"> סיגריות</t>
    </r>
    <r>
      <rPr>
        <b/>
        <sz val="12"/>
        <rFont val="Times New Roman"/>
        <family val="1"/>
      </rPr>
      <t xml:space="preserve"> (</t>
    </r>
    <r>
      <rPr>
        <b/>
        <sz val="11"/>
        <rFont val="Times New Roman"/>
        <family val="1"/>
      </rPr>
      <t>אלפי חפיסות)</t>
    </r>
    <r>
      <rPr>
        <b/>
        <sz val="12"/>
        <rFont val="Times New Roman"/>
        <family val="1"/>
      </rPr>
      <t xml:space="preserve"> </t>
    </r>
  </si>
  <si>
    <t>וידאו + DVD</t>
  </si>
  <si>
    <t>הכנסות מ"ק ב-₪</t>
  </si>
  <si>
    <t>ערך</t>
  </si>
  <si>
    <t>הכנסות</t>
  </si>
  <si>
    <t>אחרים</t>
  </si>
  <si>
    <t>טלפונים סללורים</t>
  </si>
  <si>
    <t>כהל</t>
  </si>
  <si>
    <t>דלק</t>
  </si>
  <si>
    <r>
      <rPr>
        <b/>
        <sz val="12"/>
        <rFont val="Times New Roman"/>
        <family val="1"/>
      </rPr>
      <t xml:space="preserve">סה"כ יבוא </t>
    </r>
    <r>
      <rPr>
        <sz val="10"/>
        <rFont val="Times New Roman"/>
        <family val="1"/>
      </rPr>
      <t>(ללא יהלומים)</t>
    </r>
  </si>
  <si>
    <t>ינואר</t>
  </si>
  <si>
    <t>חודש קודם</t>
  </si>
  <si>
    <t>שינוי ב%</t>
  </si>
  <si>
    <t>דצמבר</t>
  </si>
  <si>
    <t>ערך יבוא  (מליוני $)</t>
  </si>
  <si>
    <t>רכב וחלקיו</t>
  </si>
  <si>
    <t>מ צ ט ב ר  מ ת ח י ל ת  ה ש נ ה</t>
  </si>
  <si>
    <t>ינואר - פברואר 13</t>
  </si>
  <si>
    <t>ינואר - פברואר 14</t>
  </si>
  <si>
    <t>וידאו+DVD</t>
  </si>
  <si>
    <t>ינו'-פבר' 13</t>
  </si>
  <si>
    <t>ינו'-פבר' 14</t>
  </si>
  <si>
    <t>פבר' 13</t>
  </si>
  <si>
    <t>פבר' 14</t>
  </si>
  <si>
    <r>
      <t xml:space="preserve">סה"כ יבוא </t>
    </r>
    <r>
      <rPr>
        <sz val="10"/>
        <rFont val="Times New Roman"/>
        <family val="1"/>
      </rPr>
      <t>(ללא יהלומים)</t>
    </r>
  </si>
  <si>
    <t>ינואר - פברואר</t>
  </si>
  <si>
    <t>פברואר</t>
  </si>
  <si>
    <t>ינואר - מרץ 13</t>
  </si>
  <si>
    <t>ינואר - מרץ 14</t>
  </si>
</sst>
</file>

<file path=xl/styles.xml><?xml version="1.0" encoding="utf-8"?>
<styleSheet xmlns="http://schemas.openxmlformats.org/spreadsheetml/2006/main">
  <numFmts count="10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0.0"/>
    <numFmt numFmtId="165" formatCode="#,##0.0"/>
  </numFmts>
  <fonts count="78">
    <font>
      <sz val="11"/>
      <color theme="1"/>
      <name val="Calibri"/>
      <family val="2"/>
    </font>
    <font>
      <sz val="11"/>
      <color indexed="8"/>
      <name val="Arial"/>
      <family val="2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18"/>
      <name val="Times New Roman"/>
      <family val="1"/>
    </font>
    <font>
      <b/>
      <sz val="11"/>
      <name val="Times New Roman"/>
      <family val="1"/>
    </font>
    <font>
      <b/>
      <sz val="11"/>
      <color indexed="18"/>
      <name val="Times New Roman"/>
      <family val="1"/>
    </font>
    <font>
      <b/>
      <sz val="10"/>
      <name val="Times New Roman"/>
      <family val="1"/>
    </font>
    <font>
      <b/>
      <sz val="20"/>
      <name val="Times New Roman"/>
      <family val="1"/>
    </font>
    <font>
      <sz val="11"/>
      <color indexed="62"/>
      <name val="Times New Roman"/>
      <family val="1"/>
    </font>
    <font>
      <b/>
      <sz val="11"/>
      <color indexed="62"/>
      <name val="Times New Roman"/>
      <family val="1"/>
    </font>
    <font>
      <b/>
      <sz val="12"/>
      <name val="David"/>
      <family val="2"/>
    </font>
    <font>
      <b/>
      <sz val="12"/>
      <color indexed="18"/>
      <name val="David"/>
      <family val="2"/>
    </font>
    <font>
      <sz val="14"/>
      <name val="Times New Roman"/>
      <family val="1"/>
    </font>
    <font>
      <b/>
      <sz val="11"/>
      <name val="David"/>
      <family val="2"/>
    </font>
    <font>
      <sz val="16"/>
      <name val="Arial"/>
      <family val="2"/>
    </font>
    <font>
      <sz val="12"/>
      <color indexed="18"/>
      <name val="Times New Roman"/>
      <family val="1"/>
    </font>
    <font>
      <b/>
      <sz val="12"/>
      <color indexed="18"/>
      <name val="Times New Roman"/>
      <family val="1"/>
    </font>
    <font>
      <sz val="10"/>
      <color indexed="62"/>
      <name val="Arial"/>
      <family val="2"/>
    </font>
    <font>
      <sz val="10"/>
      <name val="Arial"/>
      <family val="0"/>
    </font>
    <font>
      <b/>
      <sz val="32"/>
      <name val="Times New Roman"/>
      <family val="0"/>
    </font>
    <font>
      <b/>
      <sz val="24"/>
      <name val="Times New Roman"/>
      <family val="0"/>
    </font>
    <font>
      <b/>
      <sz val="32"/>
      <name val="Calibri"/>
      <family val="0"/>
    </font>
    <font>
      <b/>
      <sz val="28"/>
      <name val="Calibri"/>
      <family val="0"/>
    </font>
    <font>
      <b/>
      <sz val="28"/>
      <name val="Times New Roman"/>
      <family val="0"/>
    </font>
    <font>
      <sz val="15.25"/>
      <color indexed="8"/>
      <name val="Arial"/>
      <family val="0"/>
    </font>
    <font>
      <b/>
      <sz val="9.75"/>
      <color indexed="8"/>
      <name val="David"/>
      <family val="0"/>
    </font>
    <font>
      <b/>
      <sz val="10.5"/>
      <color indexed="8"/>
      <name val="Arial"/>
      <family val="0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b/>
      <sz val="12"/>
      <color indexed="12"/>
      <name val="Arial"/>
      <family val="2"/>
    </font>
    <font>
      <b/>
      <u val="single"/>
      <sz val="11"/>
      <color indexed="8"/>
      <name val="Arial"/>
      <family val="0"/>
    </font>
    <font>
      <sz val="11"/>
      <color indexed="8"/>
      <name val="Calibri"/>
      <family val="0"/>
    </font>
    <font>
      <sz val="10.5"/>
      <color indexed="8"/>
      <name val="Calibri"/>
      <family val="0"/>
    </font>
    <font>
      <sz val="9"/>
      <color indexed="8"/>
      <name val="Calibri"/>
      <family val="0"/>
    </font>
    <font>
      <sz val="12"/>
      <color indexed="8"/>
      <name val="Arial"/>
      <family val="0"/>
    </font>
    <font>
      <sz val="8"/>
      <color indexed="8"/>
      <name val="Calibri"/>
      <family val="0"/>
    </font>
    <font>
      <b/>
      <sz val="13.5"/>
      <color indexed="10"/>
      <name val="Arial"/>
      <family val="0"/>
    </font>
    <font>
      <b/>
      <sz val="17.25"/>
      <color indexed="14"/>
      <name val="Arial"/>
      <family val="0"/>
    </font>
    <font>
      <b/>
      <sz val="15"/>
      <color indexed="12"/>
      <name val="Arial"/>
      <family val="0"/>
    </font>
    <font>
      <b/>
      <sz val="15"/>
      <color indexed="14"/>
      <name val="Arial"/>
      <family val="0"/>
    </font>
    <font>
      <b/>
      <sz val="17.25"/>
      <color indexed="12"/>
      <name val="Arial"/>
      <family val="0"/>
    </font>
    <font>
      <b/>
      <sz val="14"/>
      <color indexed="12"/>
      <name val="Arial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2"/>
      <color rgb="FF0000CC"/>
      <name val="Arial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gradientFill degree="90">
        <stop position="0">
          <color theme="0"/>
        </stop>
        <stop position="1">
          <color rgb="FFCDCDFF"/>
        </stop>
      </gradientFill>
    </fill>
    <fill>
      <gradientFill>
        <stop position="0">
          <color theme="0"/>
        </stop>
        <stop position="1">
          <color rgb="FFCDCDFF"/>
        </stop>
      </gradientFill>
    </fill>
    <fill>
      <patternFill patternType="solid">
        <fgColor rgb="FFFFFF00"/>
        <bgColor indexed="64"/>
      </patternFill>
    </fill>
    <fill>
      <patternFill patternType="gray0625">
        <fgColor indexed="9"/>
        <bgColor theme="0" tint="-0.04997999966144562"/>
      </patternFill>
    </fill>
    <fill>
      <patternFill patternType="gray125">
        <fgColor indexed="9"/>
        <bgColor theme="0" tint="-0.04997999966144562"/>
      </patternFill>
    </fill>
    <fill>
      <gradientFill>
        <stop position="0">
          <color theme="0"/>
        </stop>
        <stop position="1">
          <color rgb="FFCDCDFF"/>
        </stop>
      </gradientFill>
    </fill>
    <fill>
      <gradientFill>
        <stop position="0">
          <color theme="0"/>
        </stop>
        <stop position="1">
          <color rgb="FFCDCDFF"/>
        </stop>
      </gradientFill>
    </fill>
    <fill>
      <patternFill patternType="solid">
        <fgColor theme="0"/>
        <bgColor indexed="64"/>
      </patternFill>
    </fill>
    <fill>
      <gradientFill>
        <stop position="0">
          <color theme="0"/>
        </stop>
        <stop position="1">
          <color rgb="FFCDCDFF"/>
        </stop>
      </gradientFill>
    </fill>
    <fill>
      <gradientFill>
        <stop position="0">
          <color theme="0"/>
        </stop>
        <stop position="1">
          <color rgb="FFCDCDFF"/>
        </stop>
      </gradientFill>
    </fill>
    <fill>
      <gradientFill>
        <stop position="0">
          <color theme="0"/>
        </stop>
        <stop position="1">
          <color rgb="FFCDCDFF"/>
        </stop>
      </gradientFill>
    </fill>
    <fill>
      <gradientFill degree="90">
        <stop position="0">
          <color theme="0"/>
        </stop>
        <stop position="1">
          <color rgb="FFCDCDFF"/>
        </stop>
      </gradientFill>
    </fill>
    <fill>
      <gradientFill degree="90">
        <stop position="0">
          <color theme="0"/>
        </stop>
        <stop position="1">
          <color rgb="FFCDCDFF"/>
        </stop>
      </gradientFill>
    </fill>
    <fill>
      <gradientFill degree="90">
        <stop position="0">
          <color theme="0"/>
        </stop>
        <stop position="1">
          <color rgb="FFCDCDFF"/>
        </stop>
      </gradientFill>
    </fill>
    <fill>
      <gradientFill>
        <stop position="0">
          <color theme="0"/>
        </stop>
        <stop position="1">
          <color rgb="FFCDCDFF"/>
        </stop>
      </gradientFill>
    </fill>
    <fill>
      <gradientFill>
        <stop position="0">
          <color theme="0"/>
        </stop>
        <stop position="1">
          <color rgb="FFCDCDFF"/>
        </stop>
      </gradientFill>
    </fill>
    <fill>
      <gradientFill>
        <stop position="0">
          <color theme="0"/>
        </stop>
        <stop position="1">
          <color rgb="FFCDCDFF"/>
        </stop>
      </gradientFill>
    </fill>
    <fill>
      <gradientFill>
        <stop position="0">
          <color theme="0"/>
        </stop>
        <stop position="1">
          <color rgb="FFCDCDFF"/>
        </stop>
      </gradientFill>
    </fill>
    <fill>
      <gradientFill degree="90">
        <stop position="0">
          <color theme="0"/>
        </stop>
        <stop position="1">
          <color rgb="FFCDCDFF"/>
        </stop>
      </gradientFill>
    </fill>
    <fill>
      <gradientFill degree="90">
        <stop position="0">
          <color theme="0"/>
        </stop>
        <stop position="1">
          <color rgb="FFCDCDFF"/>
        </stop>
      </gradientFill>
    </fill>
    <fill>
      <gradientFill degree="90">
        <stop position="0">
          <color theme="0"/>
        </stop>
        <stop position="1">
          <color rgb="FFCDCDFF"/>
        </stop>
      </gradientFill>
    </fill>
    <fill>
      <gradientFill degree="90">
        <stop position="0">
          <color theme="0"/>
        </stop>
        <stop position="1">
          <color rgb="FFB9B9FF"/>
        </stop>
      </gradientFill>
    </fill>
    <fill>
      <gradientFill degree="90">
        <stop position="0">
          <color theme="0"/>
        </stop>
        <stop position="1">
          <color rgb="FFB9B9FF"/>
        </stop>
      </gradientFill>
    </fill>
    <fill>
      <patternFill patternType="solid">
        <fgColor theme="0"/>
        <bgColor indexed="64"/>
      </patternFill>
    </fill>
  </fills>
  <borders count="1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24"/>
      </left>
      <right/>
      <top/>
      <bottom/>
    </border>
    <border>
      <left/>
      <right style="medium">
        <color indexed="24"/>
      </right>
      <top/>
      <bottom/>
    </border>
    <border>
      <left/>
      <right style="medium">
        <color indexed="18"/>
      </right>
      <top/>
      <bottom/>
    </border>
    <border>
      <left/>
      <right style="medium">
        <color indexed="24"/>
      </right>
      <top style="medium">
        <color indexed="24"/>
      </top>
      <bottom style="medium">
        <color indexed="18"/>
      </bottom>
    </border>
    <border>
      <left style="medium">
        <color indexed="24"/>
      </left>
      <right/>
      <top style="medium">
        <color indexed="24"/>
      </top>
      <bottom style="medium">
        <color indexed="18"/>
      </bottom>
    </border>
    <border>
      <left/>
      <right/>
      <top style="medium">
        <color indexed="24"/>
      </top>
      <bottom style="medium">
        <color indexed="18"/>
      </bottom>
    </border>
    <border>
      <left/>
      <right style="medium">
        <color indexed="18"/>
      </right>
      <top style="medium">
        <color indexed="24"/>
      </top>
      <bottom style="medium">
        <color indexed="18"/>
      </bottom>
    </border>
    <border>
      <left/>
      <right style="medium">
        <color rgb="FF002060"/>
      </right>
      <top style="medium">
        <color indexed="24"/>
      </top>
      <bottom/>
    </border>
    <border>
      <left style="medium">
        <color indexed="18"/>
      </left>
      <right/>
      <top/>
      <bottom/>
    </border>
    <border>
      <left/>
      <right style="medium">
        <color rgb="FF002060"/>
      </right>
      <top/>
      <bottom/>
    </border>
    <border>
      <left style="medium">
        <color indexed="18"/>
      </left>
      <right/>
      <top style="medium">
        <color indexed="18"/>
      </top>
      <bottom style="medium">
        <color indexed="18"/>
      </bottom>
    </border>
    <border>
      <left style="medium">
        <color indexed="24"/>
      </left>
      <right/>
      <top style="medium">
        <color indexed="18"/>
      </top>
      <bottom style="medium">
        <color indexed="18"/>
      </bottom>
    </border>
    <border>
      <left/>
      <right/>
      <top style="medium">
        <color indexed="18"/>
      </top>
      <bottom style="medium">
        <color indexed="18"/>
      </bottom>
    </border>
    <border>
      <left/>
      <right style="medium">
        <color indexed="24"/>
      </right>
      <top style="medium">
        <color indexed="18"/>
      </top>
      <bottom style="medium">
        <color indexed="18"/>
      </bottom>
    </border>
    <border>
      <left/>
      <right style="medium">
        <color rgb="FF002060"/>
      </right>
      <top style="medium">
        <color indexed="18"/>
      </top>
      <bottom style="medium">
        <color indexed="18"/>
      </bottom>
    </border>
    <border>
      <left style="medium">
        <color indexed="18"/>
      </left>
      <right/>
      <top style="medium">
        <color indexed="18"/>
      </top>
      <bottom/>
    </border>
    <border>
      <left style="medium">
        <color indexed="18"/>
      </left>
      <right/>
      <top/>
      <bottom style="medium">
        <color indexed="24"/>
      </bottom>
    </border>
    <border>
      <left style="medium">
        <color indexed="24"/>
      </left>
      <right/>
      <top/>
      <bottom style="medium">
        <color indexed="24"/>
      </bottom>
    </border>
    <border>
      <left/>
      <right/>
      <top/>
      <bottom style="medium">
        <color indexed="24"/>
      </bottom>
    </border>
    <border>
      <left/>
      <right style="medium">
        <color indexed="24"/>
      </right>
      <top/>
      <bottom style="medium">
        <color indexed="24"/>
      </bottom>
    </border>
    <border>
      <left/>
      <right style="medium">
        <color indexed="18"/>
      </right>
      <top/>
      <bottom style="medium">
        <color indexed="24"/>
      </bottom>
    </border>
    <border>
      <left style="medium">
        <color indexed="24"/>
      </left>
      <right style="medium">
        <color indexed="24"/>
      </right>
      <top style="medium">
        <color indexed="24"/>
      </top>
      <bottom style="medium">
        <color indexed="18"/>
      </bottom>
    </border>
    <border>
      <left/>
      <right/>
      <top style="medium">
        <color indexed="24"/>
      </top>
      <bottom/>
    </border>
    <border>
      <left style="medium">
        <color indexed="24"/>
      </left>
      <right/>
      <top style="medium">
        <color indexed="24"/>
      </top>
      <bottom/>
    </border>
    <border>
      <left/>
      <right style="medium">
        <color indexed="24"/>
      </right>
      <top style="medium">
        <color indexed="24"/>
      </top>
      <bottom/>
    </border>
    <border>
      <left/>
      <right style="medium">
        <color indexed="18"/>
      </right>
      <top style="medium">
        <color indexed="24"/>
      </top>
      <bottom/>
    </border>
    <border>
      <left/>
      <right style="medium"/>
      <top style="medium"/>
      <bottom style="medium"/>
    </border>
    <border>
      <left style="medium">
        <color indexed="24"/>
      </left>
      <right/>
      <top style="medium">
        <color theme="4" tint="0.3999499976634979"/>
      </top>
      <bottom/>
    </border>
    <border>
      <left/>
      <right/>
      <top style="medium">
        <color theme="4" tint="0.3999499976634979"/>
      </top>
      <bottom/>
    </border>
    <border>
      <left/>
      <right style="medium">
        <color indexed="18"/>
      </right>
      <top style="medium">
        <color theme="4" tint="0.3999499976634979"/>
      </top>
      <bottom/>
    </border>
    <border>
      <left style="medium">
        <color indexed="24"/>
      </left>
      <right/>
      <top/>
      <bottom style="medium">
        <color theme="4" tint="0.3999499976634979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499976634979"/>
      </bottom>
    </border>
    <border>
      <left/>
      <right style="medium">
        <color indexed="18"/>
      </right>
      <top/>
      <bottom style="medium">
        <color theme="4" tint="0.3999499976634979"/>
      </bottom>
    </border>
    <border>
      <left style="medium">
        <color indexed="18"/>
      </left>
      <right style="medium">
        <color indexed="24"/>
      </right>
      <top/>
      <bottom/>
    </border>
    <border>
      <left style="medium">
        <color indexed="24"/>
      </left>
      <right/>
      <top style="medium">
        <color rgb="FF9999FF"/>
      </top>
      <bottom style="medium">
        <color rgb="FF9999FF"/>
      </bottom>
    </border>
    <border>
      <left/>
      <right/>
      <top style="medium">
        <color rgb="FF9999FF"/>
      </top>
      <bottom style="medium">
        <color rgb="FF9999FF"/>
      </bottom>
    </border>
    <border>
      <left/>
      <right style="medium">
        <color indexed="24"/>
      </right>
      <top style="medium">
        <color rgb="FF9999FF"/>
      </top>
      <bottom style="medium">
        <color rgb="FF9999FF"/>
      </bottom>
    </border>
    <border>
      <left/>
      <right style="medium">
        <color rgb="FF9999FF"/>
      </right>
      <top style="medium">
        <color rgb="FF9999FF"/>
      </top>
      <bottom style="medium">
        <color rgb="FF9999FF"/>
      </bottom>
    </border>
    <border>
      <left style="medium">
        <color rgb="FF9999FF"/>
      </left>
      <right/>
      <top/>
      <bottom style="medium">
        <color rgb="FFB9B9FF"/>
      </bottom>
    </border>
    <border>
      <left/>
      <right style="medium">
        <color rgb="FF9999FF"/>
      </right>
      <top/>
      <bottom style="medium">
        <color rgb="FFB9B9FF"/>
      </bottom>
    </border>
    <border>
      <left style="medium">
        <color rgb="FF9999FF"/>
      </left>
      <right/>
      <top/>
      <bottom/>
    </border>
    <border>
      <left/>
      <right style="medium">
        <color rgb="FF9999FF"/>
      </right>
      <top/>
      <bottom/>
    </border>
    <border>
      <left/>
      <right/>
      <top/>
      <bottom style="medium">
        <color rgb="FF0000CC"/>
      </bottom>
    </border>
    <border>
      <left style="medium">
        <color rgb="FF9999FF"/>
      </left>
      <right/>
      <top/>
      <bottom style="medium">
        <color rgb="FF0000CC"/>
      </bottom>
    </border>
    <border>
      <left/>
      <right style="medium">
        <color rgb="FF9999FF"/>
      </right>
      <top/>
      <bottom style="medium">
        <color rgb="FF0000CC"/>
      </bottom>
    </border>
    <border>
      <left/>
      <right/>
      <top style="medium">
        <color indexed="31"/>
      </top>
      <bottom style="medium">
        <color indexed="31"/>
      </bottom>
    </border>
    <border>
      <left/>
      <right style="medium">
        <color indexed="31"/>
      </right>
      <top style="medium">
        <color indexed="31"/>
      </top>
      <bottom style="medium">
        <color indexed="31"/>
      </bottom>
    </border>
    <border>
      <left/>
      <right/>
      <top/>
      <bottom style="medium">
        <color indexed="31"/>
      </bottom>
    </border>
    <border>
      <left/>
      <right style="medium">
        <color indexed="24"/>
      </right>
      <top/>
      <bottom style="medium">
        <color indexed="31"/>
      </bottom>
    </border>
    <border>
      <left style="medium">
        <color indexed="24"/>
      </left>
      <right/>
      <top style="medium">
        <color indexed="31"/>
      </top>
      <bottom style="medium">
        <color indexed="24"/>
      </bottom>
    </border>
    <border>
      <left/>
      <right style="medium">
        <color indexed="31"/>
      </right>
      <top style="medium">
        <color indexed="31"/>
      </top>
      <bottom style="medium">
        <color indexed="24"/>
      </bottom>
    </border>
    <border>
      <left/>
      <right/>
      <top style="medium">
        <color indexed="31"/>
      </top>
      <bottom style="medium">
        <color indexed="24"/>
      </bottom>
    </border>
    <border>
      <left style="medium">
        <color indexed="24"/>
      </left>
      <right>
        <color indexed="63"/>
      </right>
      <top style="medium">
        <color indexed="24"/>
      </top>
      <bottom style="medium">
        <color theme="4" tint="0.3999499976634979"/>
      </bottom>
    </border>
    <border>
      <left>
        <color indexed="63"/>
      </left>
      <right>
        <color indexed="63"/>
      </right>
      <top style="medium">
        <color indexed="24"/>
      </top>
      <bottom style="medium">
        <color theme="4" tint="0.3999499976634979"/>
      </bottom>
    </border>
    <border>
      <left>
        <color indexed="63"/>
      </left>
      <right style="medium">
        <color indexed="24"/>
      </right>
      <top style="medium">
        <color indexed="24"/>
      </top>
      <bottom style="medium">
        <color theme="4" tint="0.3999499976634979"/>
      </bottom>
    </border>
    <border>
      <left>
        <color indexed="63"/>
      </left>
      <right style="medium"/>
      <top style="medium">
        <color indexed="24"/>
      </top>
      <bottom style="medium">
        <color theme="4" tint="0.3999499976634979"/>
      </bottom>
    </border>
    <border>
      <left style="medium"/>
      <right style="medium">
        <color indexed="24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>
        <color indexed="24"/>
      </right>
      <top style="medium">
        <color indexed="24"/>
      </top>
      <bottom>
        <color indexed="63"/>
      </bottom>
    </border>
    <border>
      <left>
        <color indexed="63"/>
      </left>
      <right style="medium"/>
      <top style="medium">
        <color indexed="24"/>
      </top>
      <bottom>
        <color indexed="63"/>
      </bottom>
    </border>
    <border>
      <left>
        <color indexed="63"/>
      </left>
      <right style="medium">
        <color indexed="18"/>
      </right>
      <top style="medium">
        <color indexed="24"/>
      </top>
      <bottom style="medium">
        <color theme="4" tint="0.3999499976634979"/>
      </bottom>
    </border>
    <border>
      <left style="medium"/>
      <right/>
      <top style="medium">
        <color indexed="24"/>
      </top>
      <bottom style="medium">
        <color indexed="18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 style="medium">
        <color indexed="18"/>
      </left>
      <right>
        <color indexed="63"/>
      </right>
      <top>
        <color indexed="63"/>
      </top>
      <bottom style="medium">
        <color theme="4" tint="0.3999499976634979"/>
      </bottom>
    </border>
    <border>
      <left>
        <color indexed="63"/>
      </left>
      <right style="medium">
        <color indexed="24"/>
      </right>
      <top>
        <color indexed="63"/>
      </top>
      <bottom style="medium">
        <color theme="4" tint="0.3999499976634979"/>
      </bottom>
    </border>
    <border>
      <left/>
      <right style="medium">
        <color indexed="18"/>
      </right>
      <top style="medium">
        <color indexed="18"/>
      </top>
      <bottom style="medium">
        <color indexed="18"/>
      </bottom>
    </border>
    <border>
      <left/>
      <right/>
      <top/>
      <bottom style="medium">
        <color rgb="FFB9B9FF"/>
      </bottom>
    </border>
    <border>
      <left>
        <color indexed="63"/>
      </left>
      <right style="medium">
        <color rgb="FF0000CC"/>
      </right>
      <top>
        <color indexed="63"/>
      </top>
      <bottom style="medium">
        <color rgb="FFB9B9FF"/>
      </bottom>
    </border>
    <border>
      <left>
        <color indexed="63"/>
      </left>
      <right style="medium">
        <color rgb="FF0000CC"/>
      </right>
      <top>
        <color indexed="63"/>
      </top>
      <bottom>
        <color indexed="63"/>
      </bottom>
    </border>
    <border>
      <left>
        <color indexed="63"/>
      </left>
      <right style="medium">
        <color rgb="FF0000CC"/>
      </right>
      <top>
        <color indexed="63"/>
      </top>
      <bottom style="medium">
        <color rgb="FF0000CC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>
        <color indexed="18"/>
      </left>
      <right style="medium">
        <color indexed="24"/>
      </right>
      <top style="medium">
        <color indexed="18"/>
      </top>
      <bottom/>
    </border>
    <border>
      <left style="medium">
        <color indexed="24"/>
      </left>
      <right/>
      <top style="medium">
        <color indexed="18"/>
      </top>
      <bottom style="medium">
        <color indexed="24"/>
      </bottom>
    </border>
    <border>
      <left/>
      <right/>
      <top style="medium">
        <color indexed="18"/>
      </top>
      <bottom style="medium">
        <color indexed="24"/>
      </bottom>
    </border>
    <border>
      <left/>
      <right style="medium">
        <color indexed="24"/>
      </right>
      <top style="medium">
        <color indexed="18"/>
      </top>
      <bottom style="medium">
        <color indexed="24"/>
      </bottom>
    </border>
    <border>
      <left style="medium">
        <color indexed="24"/>
      </left>
      <right/>
      <top style="medium">
        <color indexed="18"/>
      </top>
      <bottom/>
    </border>
    <border>
      <left/>
      <right/>
      <top style="medium">
        <color indexed="18"/>
      </top>
      <bottom/>
    </border>
    <border>
      <left/>
      <right style="medium">
        <color indexed="18"/>
      </right>
      <top style="medium">
        <color indexed="18"/>
      </top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>
        <color indexed="18"/>
      </left>
      <right style="medium">
        <color indexed="24"/>
      </right>
      <top style="medium">
        <color indexed="24"/>
      </top>
      <bottom/>
    </border>
    <border>
      <left style="medium">
        <color indexed="18"/>
      </left>
      <right style="medium">
        <color indexed="24"/>
      </right>
      <top/>
      <bottom style="medium">
        <color indexed="24"/>
      </bottom>
    </border>
    <border>
      <left/>
      <right style="medium">
        <color indexed="18"/>
      </right>
      <top style="medium">
        <color indexed="18"/>
      </top>
      <bottom style="medium">
        <color indexed="24"/>
      </bottom>
    </border>
    <border>
      <left/>
      <right style="medium">
        <color indexed="24"/>
      </right>
      <top style="medium">
        <color indexed="18"/>
      </top>
      <bottom/>
    </border>
    <border>
      <left style="medium">
        <color rgb="FF9999FF"/>
      </left>
      <right/>
      <top style="medium">
        <color rgb="FF9999FF"/>
      </top>
      <bottom style="medium">
        <color rgb="FF9999FF"/>
      </bottom>
    </border>
    <border>
      <left style="medium">
        <color rgb="FF9999FF"/>
      </left>
      <right/>
      <top style="medium">
        <color rgb="FF0000CC"/>
      </top>
      <bottom/>
    </border>
    <border>
      <left/>
      <right style="medium">
        <color rgb="FF9999FF"/>
      </right>
      <top style="medium">
        <color rgb="FF0000CC"/>
      </top>
      <bottom/>
    </border>
    <border>
      <left/>
      <right style="medium">
        <color indexed="31"/>
      </right>
      <top style="medium">
        <color indexed="24"/>
      </top>
      <bottom/>
    </border>
    <border>
      <left style="medium">
        <color indexed="24"/>
      </left>
      <right/>
      <top/>
      <bottom style="medium">
        <color indexed="31"/>
      </bottom>
    </border>
    <border>
      <left/>
      <right style="medium">
        <color indexed="31"/>
      </right>
      <top/>
      <bottom style="medium">
        <color indexed="31"/>
      </bottom>
    </border>
    <border>
      <left style="medium">
        <color indexed="31"/>
      </left>
      <right/>
      <top style="medium">
        <color indexed="24"/>
      </top>
      <bottom style="medium">
        <color indexed="31"/>
      </bottom>
    </border>
    <border>
      <left/>
      <right/>
      <top style="medium">
        <color indexed="24"/>
      </top>
      <bottom style="medium">
        <color indexed="31"/>
      </bottom>
    </border>
    <border>
      <left/>
      <right style="medium">
        <color indexed="31"/>
      </right>
      <top style="medium">
        <color indexed="24"/>
      </top>
      <bottom style="medium">
        <color indexed="31"/>
      </bottom>
    </border>
    <border>
      <left/>
      <right style="medium">
        <color indexed="24"/>
      </right>
      <top style="medium">
        <color indexed="24"/>
      </top>
      <bottom style="medium">
        <color indexed="31"/>
      </bottom>
    </border>
    <border>
      <left style="medium">
        <color indexed="31"/>
      </left>
      <right/>
      <top style="medium">
        <color indexed="31"/>
      </top>
      <bottom style="medium">
        <color indexed="31"/>
      </bottom>
    </border>
    <border>
      <left style="medium">
        <color indexed="31"/>
      </left>
      <right/>
      <top style="medium">
        <color indexed="31"/>
      </top>
      <bottom style="medium">
        <color indexed="24"/>
      </bottom>
    </border>
    <border>
      <left style="medium">
        <color rgb="FF0000CC"/>
      </left>
      <right/>
      <top style="medium">
        <color rgb="FF0000CC"/>
      </top>
      <bottom/>
    </border>
    <border>
      <left style="medium">
        <color rgb="FF0000CC"/>
      </left>
      <right/>
      <top/>
      <bottom/>
    </border>
    <border>
      <left style="medium">
        <color rgb="FF0000CC"/>
      </left>
      <right/>
      <top/>
      <bottom style="medium">
        <color rgb="FF0000CC"/>
      </bottom>
    </border>
    <border>
      <left style="medium">
        <color rgb="FFB9B9FF"/>
      </left>
      <right/>
      <top style="medium">
        <color rgb="FF0000CC"/>
      </top>
      <bottom/>
    </border>
    <border>
      <left style="medium">
        <color rgb="FFB9B9FF"/>
      </left>
      <right/>
      <top/>
      <bottom style="medium">
        <color rgb="FFB9B9FF"/>
      </bottom>
    </border>
    <border>
      <left/>
      <right/>
      <top style="medium">
        <color rgb="FF0000CC"/>
      </top>
      <bottom/>
    </border>
    <border>
      <left>
        <color indexed="63"/>
      </left>
      <right>
        <color indexed="63"/>
      </right>
      <top style="medium">
        <color rgb="FF0000CC"/>
      </top>
      <bottom style="medium">
        <color rgb="FF0000CC"/>
      </bottom>
    </border>
    <border>
      <left>
        <color indexed="63"/>
      </left>
      <right style="medium">
        <color rgb="FF9999FF"/>
      </right>
      <top style="medium">
        <color rgb="FF0000CC"/>
      </top>
      <bottom style="medium">
        <color rgb="FF0000CC"/>
      </bottom>
    </border>
    <border>
      <left>
        <color indexed="63"/>
      </left>
      <right style="medium">
        <color rgb="FF0000CC"/>
      </right>
      <top style="medium">
        <color rgb="FF0000CC"/>
      </top>
      <bottom style="medium">
        <color rgb="FF0000CC"/>
      </bottom>
    </border>
    <border>
      <left style="medium">
        <color rgb="FFB9B9FF"/>
      </left>
      <right style="medium">
        <color rgb="FF0000CC"/>
      </right>
      <top style="medium">
        <color rgb="FF0000CC"/>
      </top>
      <bottom>
        <color indexed="63"/>
      </bottom>
    </border>
    <border>
      <left style="medium">
        <color rgb="FFB9B9FF"/>
      </left>
      <right style="medium">
        <color rgb="FF0000CC"/>
      </right>
      <top>
        <color indexed="63"/>
      </top>
      <bottom style="medium">
        <color rgb="FFB9B9FF"/>
      </bottom>
    </border>
    <border>
      <left style="medium">
        <color rgb="FF0000CC"/>
      </left>
      <right>
        <color indexed="63"/>
      </right>
      <top style="medium">
        <color rgb="FF0000CC"/>
      </top>
      <bottom style="medium">
        <color rgb="FF0000CC"/>
      </bottom>
    </border>
    <border>
      <left style="medium">
        <color rgb="FF9999FF"/>
      </left>
      <right>
        <color indexed="63"/>
      </right>
      <top style="medium">
        <color rgb="FF0000CC"/>
      </top>
      <bottom style="medium">
        <color rgb="FF0000CC"/>
      </bottom>
    </border>
    <border>
      <left style="medium"/>
      <right style="medium">
        <color indexed="24"/>
      </right>
      <top style="medium"/>
      <bottom>
        <color indexed="63"/>
      </bottom>
    </border>
    <border>
      <left style="medium">
        <color indexed="24"/>
      </left>
      <right>
        <color indexed="63"/>
      </right>
      <top style="medium"/>
      <bottom style="medium">
        <color indexed="24"/>
      </bottom>
    </border>
    <border>
      <left>
        <color indexed="63"/>
      </left>
      <right>
        <color indexed="63"/>
      </right>
      <top style="medium"/>
      <bottom style="medium">
        <color indexed="24"/>
      </bottom>
    </border>
    <border>
      <left>
        <color indexed="63"/>
      </left>
      <right style="medium">
        <color indexed="24"/>
      </right>
      <top style="medium"/>
      <bottom style="medium">
        <color indexed="24"/>
      </bottom>
    </border>
    <border>
      <left>
        <color indexed="63"/>
      </left>
      <right style="medium"/>
      <top style="medium"/>
      <bottom style="medium">
        <color indexed="2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>
      <alignment/>
      <protection/>
    </xf>
    <xf numFmtId="9" fontId="0" fillId="0" borderId="0" applyFont="0" applyFill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0" fillId="26" borderId="1" applyNumberFormat="0" applyFont="0" applyAlignment="0" applyProtection="0"/>
    <xf numFmtId="0" fontId="62" fillId="27" borderId="2" applyNumberFormat="0" applyAlignment="0" applyProtection="0"/>
    <xf numFmtId="0" fontId="63" fillId="28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6" applyNumberFormat="0" applyFill="0" applyAlignment="0" applyProtection="0"/>
    <xf numFmtId="0" fontId="72" fillId="27" borderId="7" applyNumberFormat="0" applyAlignment="0" applyProtection="0"/>
    <xf numFmtId="0" fontId="73" fillId="30" borderId="2" applyNumberFormat="0" applyAlignment="0" applyProtection="0"/>
    <xf numFmtId="0" fontId="74" fillId="31" borderId="0" applyNumberFormat="0" applyBorder="0" applyAlignment="0" applyProtection="0"/>
    <xf numFmtId="0" fontId="75" fillId="32" borderId="8" applyNumberFormat="0" applyAlignment="0" applyProtection="0"/>
    <xf numFmtId="0" fontId="76" fillId="0" borderId="9" applyNumberFormat="0" applyFill="0" applyAlignment="0" applyProtection="0"/>
  </cellStyleXfs>
  <cellXfs count="363">
    <xf numFmtId="0" fontId="0" fillId="0" borderId="0" xfId="0" applyFont="1" applyAlignment="1">
      <alignment/>
    </xf>
    <xf numFmtId="3" fontId="0" fillId="0" borderId="0" xfId="0" applyNumberFormat="1" applyFill="1" applyAlignment="1">
      <alignment/>
    </xf>
    <xf numFmtId="3" fontId="2" fillId="0" borderId="0" xfId="0" applyNumberFormat="1" applyFont="1" applyFill="1" applyAlignment="1">
      <alignment/>
    </xf>
    <xf numFmtId="164" fontId="0" fillId="0" borderId="0" xfId="0" applyNumberFormat="1" applyFill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5" fillId="0" borderId="10" xfId="0" applyNumberFormat="1" applyFont="1" applyFill="1" applyBorder="1" applyAlignment="1">
      <alignment horizontal="right"/>
    </xf>
    <xf numFmtId="164" fontId="5" fillId="0" borderId="0" xfId="0" applyNumberFormat="1" applyFont="1" applyFill="1" applyBorder="1" applyAlignment="1">
      <alignment horizontal="right"/>
    </xf>
    <xf numFmtId="164" fontId="5" fillId="0" borderId="11" xfId="0" applyNumberFormat="1" applyFont="1" applyFill="1" applyBorder="1" applyAlignment="1">
      <alignment horizontal="right"/>
    </xf>
    <xf numFmtId="164" fontId="5" fillId="0" borderId="10" xfId="0" applyNumberFormat="1" applyFont="1" applyFill="1" applyBorder="1" applyAlignment="1">
      <alignment horizontal="right"/>
    </xf>
    <xf numFmtId="164" fontId="5" fillId="0" borderId="0" xfId="0" applyNumberFormat="1" applyFont="1" applyFill="1" applyBorder="1" applyAlignment="1">
      <alignment horizontal="center"/>
    </xf>
    <xf numFmtId="164" fontId="5" fillId="0" borderId="12" xfId="0" applyNumberFormat="1" applyFont="1" applyFill="1" applyBorder="1" applyAlignment="1">
      <alignment horizontal="center"/>
    </xf>
    <xf numFmtId="3" fontId="6" fillId="0" borderId="0" xfId="0" applyNumberFormat="1" applyFont="1" applyAlignment="1">
      <alignment/>
    </xf>
    <xf numFmtId="3" fontId="7" fillId="0" borderId="11" xfId="0" applyNumberFormat="1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164" fontId="8" fillId="0" borderId="10" xfId="0" applyNumberFormat="1" applyFont="1" applyFill="1" applyBorder="1" applyAlignment="1">
      <alignment vertical="center"/>
    </xf>
    <xf numFmtId="164" fontId="8" fillId="0" borderId="0" xfId="0" applyNumberFormat="1" applyFont="1" applyFill="1" applyBorder="1" applyAlignment="1">
      <alignment vertical="center"/>
    </xf>
    <xf numFmtId="164" fontId="8" fillId="0" borderId="11" xfId="0" applyNumberFormat="1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/>
    </xf>
    <xf numFmtId="164" fontId="2" fillId="0" borderId="12" xfId="0" applyNumberFormat="1" applyFont="1" applyFill="1" applyBorder="1" applyAlignment="1">
      <alignment/>
    </xf>
    <xf numFmtId="164" fontId="8" fillId="0" borderId="10" xfId="0" applyNumberFormat="1" applyFont="1" applyFill="1" applyBorder="1" applyAlignment="1">
      <alignment/>
    </xf>
    <xf numFmtId="164" fontId="8" fillId="0" borderId="0" xfId="0" applyNumberFormat="1" applyFont="1" applyFill="1" applyBorder="1" applyAlignment="1">
      <alignment/>
    </xf>
    <xf numFmtId="164" fontId="8" fillId="0" borderId="11" xfId="0" applyNumberFormat="1" applyFont="1" applyFill="1" applyBorder="1" applyAlignment="1">
      <alignment/>
    </xf>
    <xf numFmtId="3" fontId="5" fillId="0" borderId="13" xfId="0" applyNumberFormat="1" applyFont="1" applyFill="1" applyBorder="1" applyAlignment="1">
      <alignment horizontal="center"/>
    </xf>
    <xf numFmtId="3" fontId="9" fillId="0" borderId="14" xfId="0" applyNumberFormat="1" applyFont="1" applyFill="1" applyBorder="1" applyAlignment="1">
      <alignment/>
    </xf>
    <xf numFmtId="3" fontId="9" fillId="0" borderId="15" xfId="0" applyNumberFormat="1" applyFont="1" applyFill="1" applyBorder="1" applyAlignment="1">
      <alignment/>
    </xf>
    <xf numFmtId="3" fontId="9" fillId="0" borderId="13" xfId="0" applyNumberFormat="1" applyFont="1" applyFill="1" applyBorder="1" applyAlignment="1">
      <alignment/>
    </xf>
    <xf numFmtId="164" fontId="10" fillId="0" borderId="14" xfId="0" applyNumberFormat="1" applyFont="1" applyFill="1" applyBorder="1" applyAlignment="1">
      <alignment/>
    </xf>
    <xf numFmtId="164" fontId="10" fillId="0" borderId="15" xfId="0" applyNumberFormat="1" applyFont="1" applyFill="1" applyBorder="1" applyAlignment="1">
      <alignment/>
    </xf>
    <xf numFmtId="164" fontId="10" fillId="0" borderId="13" xfId="0" applyNumberFormat="1" applyFont="1" applyFill="1" applyBorder="1" applyAlignment="1">
      <alignment/>
    </xf>
    <xf numFmtId="164" fontId="11" fillId="0" borderId="15" xfId="0" applyNumberFormat="1" applyFont="1" applyFill="1" applyBorder="1" applyAlignment="1">
      <alignment/>
    </xf>
    <xf numFmtId="164" fontId="11" fillId="0" borderId="16" xfId="0" applyNumberFormat="1" applyFont="1" applyFill="1" applyBorder="1" applyAlignment="1">
      <alignment/>
    </xf>
    <xf numFmtId="3" fontId="11" fillId="0" borderId="0" xfId="0" applyNumberFormat="1" applyFont="1" applyAlignment="1">
      <alignment/>
    </xf>
    <xf numFmtId="164" fontId="11" fillId="0" borderId="17" xfId="0" applyNumberFormat="1" applyFont="1" applyFill="1" applyBorder="1" applyAlignment="1">
      <alignment horizontal="right"/>
    </xf>
    <xf numFmtId="3" fontId="7" fillId="0" borderId="18" xfId="0" applyNumberFormat="1" applyFont="1" applyFill="1" applyBorder="1" applyAlignment="1">
      <alignment/>
    </xf>
    <xf numFmtId="164" fontId="8" fillId="0" borderId="19" xfId="0" applyNumberFormat="1" applyFont="1" applyFill="1" applyBorder="1" applyAlignment="1">
      <alignment vertical="center"/>
    </xf>
    <xf numFmtId="165" fontId="7" fillId="0" borderId="11" xfId="0" applyNumberFormat="1" applyFont="1" applyFill="1" applyBorder="1" applyAlignment="1">
      <alignment/>
    </xf>
    <xf numFmtId="165" fontId="7" fillId="0" borderId="0" xfId="0" applyNumberFormat="1" applyFont="1" applyFill="1" applyBorder="1" applyAlignment="1">
      <alignment/>
    </xf>
    <xf numFmtId="3" fontId="5" fillId="0" borderId="20" xfId="0" applyNumberFormat="1" applyFont="1" applyFill="1" applyBorder="1" applyAlignment="1">
      <alignment horizontal="center"/>
    </xf>
    <xf numFmtId="3" fontId="9" fillId="0" borderId="21" xfId="0" applyNumberFormat="1" applyFont="1" applyFill="1" applyBorder="1" applyAlignment="1">
      <alignment/>
    </xf>
    <xf numFmtId="3" fontId="9" fillId="0" borderId="22" xfId="0" applyNumberFormat="1" applyFont="1" applyFill="1" applyBorder="1" applyAlignment="1">
      <alignment/>
    </xf>
    <xf numFmtId="3" fontId="9" fillId="0" borderId="23" xfId="0" applyNumberFormat="1" applyFont="1" applyFill="1" applyBorder="1" applyAlignment="1">
      <alignment/>
    </xf>
    <xf numFmtId="164" fontId="10" fillId="0" borderId="21" xfId="0" applyNumberFormat="1" applyFont="1" applyFill="1" applyBorder="1" applyAlignment="1">
      <alignment/>
    </xf>
    <xf numFmtId="164" fontId="10" fillId="0" borderId="22" xfId="0" applyNumberFormat="1" applyFont="1" applyFill="1" applyBorder="1" applyAlignment="1">
      <alignment/>
    </xf>
    <xf numFmtId="164" fontId="10" fillId="0" borderId="23" xfId="0" applyNumberFormat="1" applyFont="1" applyFill="1" applyBorder="1" applyAlignment="1">
      <alignment/>
    </xf>
    <xf numFmtId="164" fontId="10" fillId="0" borderId="24" xfId="0" applyNumberFormat="1" applyFont="1" applyFill="1" applyBorder="1" applyAlignment="1">
      <alignment/>
    </xf>
    <xf numFmtId="3" fontId="12" fillId="0" borderId="25" xfId="0" applyNumberFormat="1" applyFont="1" applyFill="1" applyBorder="1" applyAlignment="1">
      <alignment vertical="center" textRotation="90"/>
    </xf>
    <xf numFmtId="3" fontId="5" fillId="0" borderId="26" xfId="0" applyNumberFormat="1" applyFont="1" applyFill="1" applyBorder="1" applyAlignment="1">
      <alignment vertical="center" textRotation="90"/>
    </xf>
    <xf numFmtId="3" fontId="5" fillId="0" borderId="27" xfId="0" applyNumberFormat="1" applyFont="1" applyFill="1" applyBorder="1" applyAlignment="1">
      <alignment horizontal="right"/>
    </xf>
    <xf numFmtId="164" fontId="5" fillId="0" borderId="28" xfId="0" applyNumberFormat="1" applyFont="1" applyFill="1" applyBorder="1" applyAlignment="1">
      <alignment horizontal="right"/>
    </xf>
    <xf numFmtId="164" fontId="5" fillId="0" borderId="29" xfId="0" applyNumberFormat="1" applyFont="1" applyFill="1" applyBorder="1" applyAlignment="1">
      <alignment horizontal="right"/>
    </xf>
    <xf numFmtId="164" fontId="5" fillId="0" borderId="27" xfId="0" applyNumberFormat="1" applyFont="1" applyFill="1" applyBorder="1" applyAlignment="1">
      <alignment horizontal="right"/>
    </xf>
    <xf numFmtId="164" fontId="5" fillId="0" borderId="28" xfId="0" applyNumberFormat="1" applyFont="1" applyFill="1" applyBorder="1" applyAlignment="1">
      <alignment horizontal="center"/>
    </xf>
    <xf numFmtId="164" fontId="5" fillId="0" borderId="3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/>
    </xf>
    <xf numFmtId="164" fontId="7" fillId="0" borderId="0" xfId="0" applyNumberFormat="1" applyFont="1" applyFill="1" applyBorder="1" applyAlignment="1">
      <alignment/>
    </xf>
    <xf numFmtId="164" fontId="7" fillId="0" borderId="11" xfId="0" applyNumberFormat="1" applyFont="1" applyFill="1" applyBorder="1" applyAlignment="1">
      <alignment/>
    </xf>
    <xf numFmtId="164" fontId="13" fillId="0" borderId="0" xfId="0" applyNumberFormat="1" applyFont="1" applyFill="1" applyBorder="1" applyAlignment="1">
      <alignment/>
    </xf>
    <xf numFmtId="164" fontId="13" fillId="0" borderId="12" xfId="0" applyNumberFormat="1" applyFont="1" applyFill="1" applyBorder="1" applyAlignment="1">
      <alignment/>
    </xf>
    <xf numFmtId="3" fontId="5" fillId="0" borderId="31" xfId="0" applyNumberFormat="1" applyFont="1" applyFill="1" applyBorder="1" applyAlignment="1">
      <alignment horizontal="center"/>
    </xf>
    <xf numFmtId="3" fontId="2" fillId="0" borderId="32" xfId="0" applyNumberFormat="1" applyFont="1" applyFill="1" applyBorder="1" applyAlignment="1">
      <alignment/>
    </xf>
    <xf numFmtId="3" fontId="7" fillId="0" borderId="33" xfId="0" applyNumberFormat="1" applyFont="1" applyFill="1" applyBorder="1" applyAlignment="1">
      <alignment/>
    </xf>
    <xf numFmtId="164" fontId="7" fillId="0" borderId="32" xfId="0" applyNumberFormat="1" applyFont="1" applyFill="1" applyBorder="1" applyAlignment="1">
      <alignment/>
    </xf>
    <xf numFmtId="164" fontId="7" fillId="0" borderId="34" xfId="0" applyNumberFormat="1" applyFont="1" applyFill="1" applyBorder="1" applyAlignment="1">
      <alignment/>
    </xf>
    <xf numFmtId="164" fontId="8" fillId="0" borderId="33" xfId="0" applyNumberFormat="1" applyFont="1" applyFill="1" applyBorder="1" applyAlignment="1">
      <alignment/>
    </xf>
    <xf numFmtId="164" fontId="8" fillId="0" borderId="32" xfId="0" applyNumberFormat="1" applyFont="1" applyFill="1" applyBorder="1" applyAlignment="1">
      <alignment/>
    </xf>
    <xf numFmtId="164" fontId="8" fillId="0" borderId="34" xfId="0" applyNumberFormat="1" applyFont="1" applyFill="1" applyBorder="1" applyAlignment="1">
      <alignment/>
    </xf>
    <xf numFmtId="164" fontId="13" fillId="0" borderId="32" xfId="0" applyNumberFormat="1" applyFont="1" applyFill="1" applyBorder="1" applyAlignment="1">
      <alignment/>
    </xf>
    <xf numFmtId="164" fontId="13" fillId="0" borderId="35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horizontal="right"/>
    </xf>
    <xf numFmtId="3" fontId="9" fillId="0" borderId="10" xfId="0" applyNumberFormat="1" applyFont="1" applyFill="1" applyBorder="1" applyAlignment="1">
      <alignment horizontal="right" vertical="center"/>
    </xf>
    <xf numFmtId="164" fontId="9" fillId="0" borderId="0" xfId="0" applyNumberFormat="1" applyFont="1" applyFill="1" applyBorder="1" applyAlignment="1">
      <alignment horizontal="right" vertical="center"/>
    </xf>
    <xf numFmtId="164" fontId="9" fillId="0" borderId="11" xfId="0" applyNumberFormat="1" applyFont="1" applyFill="1" applyBorder="1" applyAlignment="1">
      <alignment horizontal="right" vertical="center"/>
    </xf>
    <xf numFmtId="164" fontId="10" fillId="0" borderId="10" xfId="0" applyNumberFormat="1" applyFont="1" applyFill="1" applyBorder="1" applyAlignment="1">
      <alignment horizontal="right" vertical="center"/>
    </xf>
    <xf numFmtId="164" fontId="10" fillId="0" borderId="0" xfId="0" applyNumberFormat="1" applyFont="1" applyFill="1" applyBorder="1" applyAlignment="1">
      <alignment horizontal="right" vertical="center"/>
    </xf>
    <xf numFmtId="164" fontId="10" fillId="0" borderId="11" xfId="0" applyNumberFormat="1" applyFont="1" applyFill="1" applyBorder="1" applyAlignment="1">
      <alignment horizontal="right" vertical="center"/>
    </xf>
    <xf numFmtId="164" fontId="14" fillId="0" borderId="0" xfId="0" applyNumberFormat="1" applyFont="1" applyFill="1" applyBorder="1" applyAlignment="1">
      <alignment horizontal="center" vertical="center"/>
    </xf>
    <xf numFmtId="164" fontId="14" fillId="0" borderId="12" xfId="0" applyNumberFormat="1" applyFont="1" applyFill="1" applyBorder="1" applyAlignment="1">
      <alignment horizontal="center" vertical="center"/>
    </xf>
    <xf numFmtId="164" fontId="3" fillId="33" borderId="36" xfId="0" applyNumberFormat="1" applyFont="1" applyFill="1" applyBorder="1" applyAlignment="1">
      <alignment horizontal="center" vertical="center"/>
    </xf>
    <xf numFmtId="49" fontId="12" fillId="0" borderId="18" xfId="0" applyNumberFormat="1" applyFont="1" applyFill="1" applyBorder="1" applyAlignment="1">
      <alignment vertical="center" textRotation="90"/>
    </xf>
    <xf numFmtId="164" fontId="11" fillId="0" borderId="30" xfId="0" applyNumberFormat="1" applyFont="1" applyFill="1" applyBorder="1" applyAlignment="1">
      <alignment/>
    </xf>
    <xf numFmtId="164" fontId="8" fillId="0" borderId="37" xfId="0" applyNumberFormat="1" applyFont="1" applyFill="1" applyBorder="1" applyAlignment="1">
      <alignment/>
    </xf>
    <xf numFmtId="164" fontId="8" fillId="0" borderId="38" xfId="0" applyNumberFormat="1" applyFont="1" applyFill="1" applyBorder="1" applyAlignment="1">
      <alignment/>
    </xf>
    <xf numFmtId="164" fontId="8" fillId="0" borderId="39" xfId="0" applyNumberFormat="1" applyFont="1" applyFill="1" applyBorder="1" applyAlignment="1">
      <alignment/>
    </xf>
    <xf numFmtId="164" fontId="8" fillId="0" borderId="12" xfId="0" applyNumberFormat="1" applyFont="1" applyFill="1" applyBorder="1" applyAlignment="1">
      <alignment/>
    </xf>
    <xf numFmtId="164" fontId="8" fillId="0" borderId="40" xfId="0" applyNumberFormat="1" applyFont="1" applyFill="1" applyBorder="1" applyAlignment="1">
      <alignment/>
    </xf>
    <xf numFmtId="164" fontId="8" fillId="0" borderId="41" xfId="0" applyNumberFormat="1" applyFont="1" applyFill="1" applyBorder="1" applyAlignment="1">
      <alignment/>
    </xf>
    <xf numFmtId="164" fontId="8" fillId="0" borderId="42" xfId="0" applyNumberFormat="1" applyFont="1" applyFill="1" applyBorder="1" applyAlignment="1">
      <alignment/>
    </xf>
    <xf numFmtId="3" fontId="9" fillId="34" borderId="43" xfId="0" applyNumberFormat="1" applyFont="1" applyFill="1" applyBorder="1" applyAlignment="1">
      <alignment horizontal="center" vertical="center" textRotation="90"/>
    </xf>
    <xf numFmtId="164" fontId="8" fillId="35" borderId="0" xfId="0" applyNumberFormat="1" applyFont="1" applyFill="1" applyBorder="1" applyAlignment="1">
      <alignment/>
    </xf>
    <xf numFmtId="164" fontId="8" fillId="35" borderId="12" xfId="0" applyNumberFormat="1" applyFont="1" applyFill="1" applyBorder="1" applyAlignment="1">
      <alignment/>
    </xf>
    <xf numFmtId="3" fontId="9" fillId="0" borderId="44" xfId="0" applyNumberFormat="1" applyFont="1" applyFill="1" applyBorder="1" applyAlignment="1">
      <alignment horizontal="right" vertical="center"/>
    </xf>
    <xf numFmtId="164" fontId="9" fillId="0" borderId="45" xfId="0" applyNumberFormat="1" applyFont="1" applyFill="1" applyBorder="1" applyAlignment="1">
      <alignment horizontal="right" vertical="center"/>
    </xf>
    <xf numFmtId="164" fontId="9" fillId="0" borderId="46" xfId="0" applyNumberFormat="1" applyFont="1" applyFill="1" applyBorder="1" applyAlignment="1">
      <alignment horizontal="right" vertical="center"/>
    </xf>
    <xf numFmtId="164" fontId="10" fillId="0" borderId="44" xfId="0" applyNumberFormat="1" applyFont="1" applyFill="1" applyBorder="1" applyAlignment="1">
      <alignment horizontal="right" vertical="center"/>
    </xf>
    <xf numFmtId="164" fontId="10" fillId="0" borderId="45" xfId="0" applyNumberFormat="1" applyFont="1" applyFill="1" applyBorder="1" applyAlignment="1">
      <alignment horizontal="right" vertical="center"/>
    </xf>
    <xf numFmtId="164" fontId="10" fillId="0" borderId="46" xfId="0" applyNumberFormat="1" applyFont="1" applyFill="1" applyBorder="1" applyAlignment="1">
      <alignment horizontal="right" vertical="center"/>
    </xf>
    <xf numFmtId="164" fontId="10" fillId="0" borderId="47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164" fontId="0" fillId="0" borderId="0" xfId="0" applyNumberFormat="1" applyAlignment="1">
      <alignment/>
    </xf>
    <xf numFmtId="3" fontId="11" fillId="0" borderId="0" xfId="0" applyNumberFormat="1" applyFont="1" applyFill="1" applyAlignment="1">
      <alignment/>
    </xf>
    <xf numFmtId="3" fontId="77" fillId="0" borderId="0" xfId="0" applyNumberFormat="1" applyFont="1" applyFill="1" applyAlignment="1">
      <alignment horizontal="center"/>
    </xf>
    <xf numFmtId="49" fontId="17" fillId="0" borderId="0" xfId="0" applyNumberFormat="1" applyFont="1" applyFill="1" applyAlignment="1">
      <alignment/>
    </xf>
    <xf numFmtId="49" fontId="18" fillId="36" borderId="48" xfId="0" applyNumberFormat="1" applyFont="1" applyFill="1" applyBorder="1" applyAlignment="1">
      <alignment horizontal="right"/>
    </xf>
    <xf numFmtId="49" fontId="18" fillId="36" borderId="49" xfId="0" applyNumberFormat="1" applyFont="1" applyFill="1" applyBorder="1" applyAlignment="1">
      <alignment horizontal="right"/>
    </xf>
    <xf numFmtId="164" fontId="16" fillId="36" borderId="48" xfId="0" applyNumberFormat="1" applyFont="1" applyFill="1" applyBorder="1" applyAlignment="1">
      <alignment horizontal="right"/>
    </xf>
    <xf numFmtId="164" fontId="16" fillId="36" borderId="49" xfId="0" applyNumberFormat="1" applyFont="1" applyFill="1" applyBorder="1" applyAlignment="1">
      <alignment horizontal="right"/>
    </xf>
    <xf numFmtId="3" fontId="6" fillId="0" borderId="0" xfId="0" applyNumberFormat="1" applyFont="1" applyFill="1" applyAlignment="1">
      <alignment horizontal="right"/>
    </xf>
    <xf numFmtId="3" fontId="7" fillId="0" borderId="0" xfId="0" applyNumberFormat="1" applyFont="1" applyBorder="1" applyAlignment="1">
      <alignment/>
    </xf>
    <xf numFmtId="164" fontId="7" fillId="0" borderId="50" xfId="0" applyNumberFormat="1" applyFont="1" applyBorder="1" applyAlignment="1">
      <alignment/>
    </xf>
    <xf numFmtId="164" fontId="7" fillId="0" borderId="51" xfId="0" applyNumberFormat="1" applyFont="1" applyBorder="1" applyAlignment="1">
      <alignment/>
    </xf>
    <xf numFmtId="164" fontId="7" fillId="0" borderId="0" xfId="0" applyNumberFormat="1" applyFont="1" applyBorder="1" applyAlignment="1">
      <alignment/>
    </xf>
    <xf numFmtId="164" fontId="8" fillId="0" borderId="50" xfId="0" applyNumberFormat="1" applyFont="1" applyBorder="1" applyAlignment="1">
      <alignment/>
    </xf>
    <xf numFmtId="164" fontId="8" fillId="0" borderId="51" xfId="0" applyNumberFormat="1" applyFont="1" applyBorder="1" applyAlignment="1">
      <alignment/>
    </xf>
    <xf numFmtId="3" fontId="7" fillId="0" borderId="52" xfId="0" applyNumberFormat="1" applyFont="1" applyBorder="1" applyAlignment="1">
      <alignment/>
    </xf>
    <xf numFmtId="164" fontId="7" fillId="0" borderId="53" xfId="0" applyNumberFormat="1" applyFont="1" applyBorder="1" applyAlignment="1">
      <alignment/>
    </xf>
    <xf numFmtId="164" fontId="7" fillId="0" borderId="54" xfId="0" applyNumberFormat="1" applyFont="1" applyBorder="1" applyAlignment="1">
      <alignment/>
    </xf>
    <xf numFmtId="164" fontId="7" fillId="0" borderId="52" xfId="0" applyNumberFormat="1" applyFont="1" applyBorder="1" applyAlignment="1">
      <alignment/>
    </xf>
    <xf numFmtId="164" fontId="8" fillId="0" borderId="53" xfId="0" applyNumberFormat="1" applyFont="1" applyBorder="1" applyAlignment="1">
      <alignment/>
    </xf>
    <xf numFmtId="164" fontId="8" fillId="0" borderId="54" xfId="0" applyNumberFormat="1" applyFont="1" applyBorder="1" applyAlignment="1">
      <alignment/>
    </xf>
    <xf numFmtId="3" fontId="19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1" fontId="5" fillId="37" borderId="55" xfId="0" applyNumberFormat="1" applyFont="1" applyFill="1" applyBorder="1" applyAlignment="1">
      <alignment horizontal="right"/>
    </xf>
    <xf numFmtId="1" fontId="5" fillId="37" borderId="56" xfId="0" applyNumberFormat="1" applyFont="1" applyFill="1" applyBorder="1" applyAlignment="1">
      <alignment horizontal="right"/>
    </xf>
    <xf numFmtId="1" fontId="4" fillId="37" borderId="57" xfId="0" applyNumberFormat="1" applyFont="1" applyFill="1" applyBorder="1" applyAlignment="1">
      <alignment/>
    </xf>
    <xf numFmtId="1" fontId="9" fillId="37" borderId="58" xfId="0" applyNumberFormat="1" applyFont="1" applyFill="1" applyBorder="1" applyAlignment="1">
      <alignment/>
    </xf>
    <xf numFmtId="1" fontId="6" fillId="0" borderId="0" xfId="0" applyNumberFormat="1" applyFont="1" applyAlignment="1">
      <alignment/>
    </xf>
    <xf numFmtId="3" fontId="5" fillId="37" borderId="59" xfId="0" applyNumberFormat="1" applyFont="1" applyFill="1" applyBorder="1" applyAlignment="1">
      <alignment vertical="center"/>
    </xf>
    <xf numFmtId="3" fontId="2" fillId="37" borderId="60" xfId="0" applyNumberFormat="1" applyFont="1" applyFill="1" applyBorder="1" applyAlignment="1">
      <alignment vertical="center"/>
    </xf>
    <xf numFmtId="3" fontId="6" fillId="37" borderId="61" xfId="0" applyNumberFormat="1" applyFont="1" applyFill="1" applyBorder="1" applyAlignment="1">
      <alignment horizontal="right" vertical="center"/>
    </xf>
    <xf numFmtId="165" fontId="20" fillId="37" borderId="60" xfId="0" applyNumberFormat="1" applyFont="1" applyFill="1" applyBorder="1" applyAlignment="1">
      <alignment horizontal="center" vertical="center"/>
    </xf>
    <xf numFmtId="3" fontId="6" fillId="37" borderId="28" xfId="0" applyNumberFormat="1" applyFont="1" applyFill="1" applyBorder="1" applyAlignment="1">
      <alignment vertical="center"/>
    </xf>
    <xf numFmtId="165" fontId="20" fillId="37" borderId="29" xfId="0" applyNumberFormat="1" applyFont="1" applyFill="1" applyBorder="1" applyAlignment="1">
      <alignment vertical="center"/>
    </xf>
    <xf numFmtId="3" fontId="5" fillId="0" borderId="62" xfId="0" applyNumberFormat="1" applyFont="1" applyFill="1" applyBorder="1" applyAlignment="1">
      <alignment horizontal="right"/>
    </xf>
    <xf numFmtId="164" fontId="5" fillId="0" borderId="63" xfId="0" applyNumberFormat="1" applyFont="1" applyFill="1" applyBorder="1" applyAlignment="1">
      <alignment horizontal="right"/>
    </xf>
    <xf numFmtId="164" fontId="5" fillId="0" borderId="64" xfId="0" applyNumberFormat="1" applyFont="1" applyFill="1" applyBorder="1" applyAlignment="1">
      <alignment horizontal="right"/>
    </xf>
    <xf numFmtId="164" fontId="5" fillId="0" borderId="62" xfId="0" applyNumberFormat="1" applyFont="1" applyFill="1" applyBorder="1" applyAlignment="1">
      <alignment horizontal="right"/>
    </xf>
    <xf numFmtId="164" fontId="5" fillId="0" borderId="65" xfId="0" applyNumberFormat="1" applyFont="1" applyFill="1" applyBorder="1" applyAlignment="1">
      <alignment horizontal="right"/>
    </xf>
    <xf numFmtId="3" fontId="6" fillId="0" borderId="0" xfId="0" applyNumberFormat="1" applyFont="1" applyFill="1" applyAlignment="1">
      <alignment/>
    </xf>
    <xf numFmtId="3" fontId="9" fillId="0" borderId="66" xfId="0" applyNumberFormat="1" applyFont="1" applyFill="1" applyBorder="1" applyAlignment="1">
      <alignment/>
    </xf>
    <xf numFmtId="164" fontId="8" fillId="0" borderId="67" xfId="0" applyNumberFormat="1" applyFont="1" applyFill="1" applyBorder="1" applyAlignment="1">
      <alignment vertical="center"/>
    </xf>
    <xf numFmtId="164" fontId="8" fillId="0" borderId="67" xfId="0" applyNumberFormat="1" applyFont="1" applyFill="1" applyBorder="1" applyAlignment="1">
      <alignment/>
    </xf>
    <xf numFmtId="3" fontId="5" fillId="0" borderId="68" xfId="0" applyNumberFormat="1" applyFont="1" applyFill="1" applyBorder="1" applyAlignment="1">
      <alignment horizontal="center"/>
    </xf>
    <xf numFmtId="3" fontId="9" fillId="0" borderId="33" xfId="0" applyNumberFormat="1" applyFont="1" applyFill="1" applyBorder="1" applyAlignment="1">
      <alignment/>
    </xf>
    <xf numFmtId="3" fontId="9" fillId="0" borderId="32" xfId="0" applyNumberFormat="1" applyFont="1" applyFill="1" applyBorder="1" applyAlignment="1">
      <alignment/>
    </xf>
    <xf numFmtId="3" fontId="9" fillId="0" borderId="34" xfId="0" applyNumberFormat="1" applyFont="1" applyFill="1" applyBorder="1" applyAlignment="1">
      <alignment/>
    </xf>
    <xf numFmtId="164" fontId="10" fillId="0" borderId="32" xfId="0" applyNumberFormat="1" applyFont="1" applyFill="1" applyBorder="1" applyAlignment="1">
      <alignment/>
    </xf>
    <xf numFmtId="164" fontId="10" fillId="0" borderId="69" xfId="0" applyNumberFormat="1" applyFont="1" applyFill="1" applyBorder="1" applyAlignment="1">
      <alignment/>
    </xf>
    <xf numFmtId="164" fontId="11" fillId="0" borderId="0" xfId="0" applyNumberFormat="1" applyFont="1" applyFill="1" applyBorder="1" applyAlignment="1">
      <alignment/>
    </xf>
    <xf numFmtId="164" fontId="11" fillId="0" borderId="70" xfId="0" applyNumberFormat="1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/>
    </xf>
    <xf numFmtId="164" fontId="8" fillId="0" borderId="12" xfId="0" applyNumberFormat="1" applyFont="1" applyFill="1" applyBorder="1" applyAlignment="1">
      <alignment vertical="center"/>
    </xf>
    <xf numFmtId="3" fontId="5" fillId="0" borderId="71" xfId="0" applyNumberFormat="1" applyFont="1" applyFill="1" applyBorder="1" applyAlignment="1">
      <alignment horizontal="center"/>
    </xf>
    <xf numFmtId="164" fontId="10" fillId="0" borderId="16" xfId="0" applyNumberFormat="1" applyFont="1" applyFill="1" applyBorder="1" applyAlignment="1">
      <alignment/>
    </xf>
    <xf numFmtId="3" fontId="77" fillId="0" borderId="72" xfId="0" applyNumberFormat="1" applyFont="1" applyFill="1" applyBorder="1" applyAlignment="1">
      <alignment/>
    </xf>
    <xf numFmtId="3" fontId="5" fillId="38" borderId="73" xfId="0" applyNumberFormat="1" applyFont="1" applyFill="1" applyBorder="1" applyAlignment="1">
      <alignment vertical="center" textRotation="90"/>
    </xf>
    <xf numFmtId="3" fontId="5" fillId="0" borderId="40" xfId="0" applyNumberFormat="1" applyFont="1" applyFill="1" applyBorder="1" applyAlignment="1">
      <alignment horizontal="right"/>
    </xf>
    <xf numFmtId="164" fontId="5" fillId="0" borderId="41" xfId="0" applyNumberFormat="1" applyFont="1" applyFill="1" applyBorder="1" applyAlignment="1">
      <alignment horizontal="right"/>
    </xf>
    <xf numFmtId="164" fontId="5" fillId="0" borderId="74" xfId="0" applyNumberFormat="1" applyFont="1" applyFill="1" applyBorder="1" applyAlignment="1">
      <alignment horizontal="right"/>
    </xf>
    <xf numFmtId="164" fontId="5" fillId="0" borderId="40" xfId="0" applyNumberFormat="1" applyFont="1" applyFill="1" applyBorder="1" applyAlignment="1">
      <alignment horizontal="right"/>
    </xf>
    <xf numFmtId="3" fontId="9" fillId="27" borderId="21" xfId="0" applyNumberFormat="1" applyFont="1" applyFill="1" applyBorder="1" applyAlignment="1">
      <alignment horizontal="right" vertical="center"/>
    </xf>
    <xf numFmtId="164" fontId="9" fillId="27" borderId="22" xfId="0" applyNumberFormat="1" applyFont="1" applyFill="1" applyBorder="1" applyAlignment="1">
      <alignment horizontal="right" vertical="center"/>
    </xf>
    <xf numFmtId="164" fontId="9" fillId="27" borderId="23" xfId="0" applyNumberFormat="1" applyFont="1" applyFill="1" applyBorder="1" applyAlignment="1">
      <alignment horizontal="right" vertical="center"/>
    </xf>
    <xf numFmtId="164" fontId="10" fillId="27" borderId="21" xfId="0" applyNumberFormat="1" applyFont="1" applyFill="1" applyBorder="1" applyAlignment="1">
      <alignment horizontal="right" vertical="center"/>
    </xf>
    <xf numFmtId="164" fontId="10" fillId="27" borderId="22" xfId="0" applyNumberFormat="1" applyFont="1" applyFill="1" applyBorder="1" applyAlignment="1">
      <alignment horizontal="right" vertical="center"/>
    </xf>
    <xf numFmtId="164" fontId="10" fillId="27" borderId="23" xfId="0" applyNumberFormat="1" applyFont="1" applyFill="1" applyBorder="1" applyAlignment="1">
      <alignment horizontal="right" vertical="center"/>
    </xf>
    <xf numFmtId="164" fontId="14" fillId="27" borderId="22" xfId="0" applyNumberFormat="1" applyFont="1" applyFill="1" applyBorder="1" applyAlignment="1">
      <alignment horizontal="center" vertical="center"/>
    </xf>
    <xf numFmtId="164" fontId="14" fillId="27" borderId="75" xfId="0" applyNumberFormat="1" applyFont="1" applyFill="1" applyBorder="1" applyAlignment="1">
      <alignment horizontal="center" vertical="center"/>
    </xf>
    <xf numFmtId="49" fontId="12" fillId="39" borderId="25" xfId="0" applyNumberFormat="1" applyFont="1" applyFill="1" applyBorder="1" applyAlignment="1">
      <alignment vertical="center" textRotation="90"/>
    </xf>
    <xf numFmtId="164" fontId="10" fillId="27" borderId="75" xfId="0" applyNumberFormat="1" applyFont="1" applyFill="1" applyBorder="1" applyAlignment="1">
      <alignment horizontal="right" vertical="center"/>
    </xf>
    <xf numFmtId="164" fontId="2" fillId="0" borderId="0" xfId="0" applyNumberFormat="1" applyFont="1" applyFill="1" applyAlignment="1">
      <alignment/>
    </xf>
    <xf numFmtId="165" fontId="18" fillId="36" borderId="49" xfId="0" applyNumberFormat="1" applyFont="1" applyFill="1" applyBorder="1" applyAlignment="1">
      <alignment horizontal="right"/>
    </xf>
    <xf numFmtId="164" fontId="21" fillId="36" borderId="76" xfId="0" applyNumberFormat="1" applyFont="1" applyFill="1" applyBorder="1" applyAlignment="1">
      <alignment horizontal="right"/>
    </xf>
    <xf numFmtId="164" fontId="21" fillId="36" borderId="77" xfId="0" applyNumberFormat="1" applyFont="1" applyFill="1" applyBorder="1" applyAlignment="1">
      <alignment horizontal="right"/>
    </xf>
    <xf numFmtId="3" fontId="7" fillId="0" borderId="78" xfId="0" applyNumberFormat="1" applyFont="1" applyBorder="1" applyAlignment="1">
      <alignment/>
    </xf>
    <xf numFmtId="164" fontId="8" fillId="0" borderId="0" xfId="0" applyNumberFormat="1" applyFont="1" applyBorder="1" applyAlignment="1">
      <alignment/>
    </xf>
    <xf numFmtId="164" fontId="8" fillId="0" borderId="78" xfId="0" applyNumberFormat="1" applyFont="1" applyBorder="1" applyAlignment="1">
      <alignment/>
    </xf>
    <xf numFmtId="3" fontId="7" fillId="0" borderId="79" xfId="0" applyNumberFormat="1" applyFont="1" applyBorder="1" applyAlignment="1">
      <alignment/>
    </xf>
    <xf numFmtId="164" fontId="8" fillId="0" borderId="52" xfId="0" applyNumberFormat="1" applyFont="1" applyBorder="1" applyAlignment="1">
      <alignment/>
    </xf>
    <xf numFmtId="164" fontId="8" fillId="0" borderId="79" xfId="0" applyNumberFormat="1" applyFont="1" applyBorder="1" applyAlignment="1">
      <alignment/>
    </xf>
    <xf numFmtId="164" fontId="22" fillId="0" borderId="0" xfId="0" applyNumberFormat="1" applyFont="1" applyFill="1" applyAlignment="1">
      <alignment/>
    </xf>
    <xf numFmtId="3" fontId="19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/>
    </xf>
    <xf numFmtId="3" fontId="0" fillId="40" borderId="0" xfId="0" applyNumberFormat="1" applyFill="1" applyAlignment="1">
      <alignment/>
    </xf>
    <xf numFmtId="3" fontId="2" fillId="40" borderId="0" xfId="0" applyNumberFormat="1" applyFont="1" applyFill="1" applyAlignment="1">
      <alignment/>
    </xf>
    <xf numFmtId="164" fontId="0" fillId="40" borderId="0" xfId="0" applyNumberFormat="1" applyFill="1" applyAlignment="1">
      <alignment/>
    </xf>
    <xf numFmtId="3" fontId="5" fillId="40" borderId="62" xfId="0" applyNumberFormat="1" applyFont="1" applyFill="1" applyBorder="1" applyAlignment="1">
      <alignment horizontal="right"/>
    </xf>
    <xf numFmtId="164" fontId="5" fillId="40" borderId="63" xfId="0" applyNumberFormat="1" applyFont="1" applyFill="1" applyBorder="1" applyAlignment="1">
      <alignment horizontal="right"/>
    </xf>
    <xf numFmtId="164" fontId="5" fillId="40" borderId="64" xfId="0" applyNumberFormat="1" applyFont="1" applyFill="1" applyBorder="1" applyAlignment="1">
      <alignment horizontal="right"/>
    </xf>
    <xf numFmtId="164" fontId="5" fillId="40" borderId="62" xfId="0" applyNumberFormat="1" applyFont="1" applyFill="1" applyBorder="1" applyAlignment="1">
      <alignment horizontal="right"/>
    </xf>
    <xf numFmtId="164" fontId="5" fillId="40" borderId="65" xfId="0" applyNumberFormat="1" applyFont="1" applyFill="1" applyBorder="1" applyAlignment="1">
      <alignment horizontal="right"/>
    </xf>
    <xf numFmtId="164" fontId="5" fillId="40" borderId="0" xfId="0" applyNumberFormat="1" applyFont="1" applyFill="1" applyBorder="1" applyAlignment="1">
      <alignment horizontal="center"/>
    </xf>
    <xf numFmtId="3" fontId="9" fillId="40" borderId="66" xfId="0" applyNumberFormat="1" applyFont="1" applyFill="1" applyBorder="1" applyAlignment="1">
      <alignment/>
    </xf>
    <xf numFmtId="3" fontId="7" fillId="40" borderId="10" xfId="0" applyNumberFormat="1" applyFont="1" applyFill="1" applyBorder="1" applyAlignment="1">
      <alignment/>
    </xf>
    <xf numFmtId="3" fontId="7" fillId="40" borderId="0" xfId="0" applyNumberFormat="1" applyFont="1" applyFill="1" applyBorder="1" applyAlignment="1">
      <alignment/>
    </xf>
    <xf numFmtId="3" fontId="7" fillId="40" borderId="11" xfId="0" applyNumberFormat="1" applyFont="1" applyFill="1" applyBorder="1" applyAlignment="1">
      <alignment/>
    </xf>
    <xf numFmtId="164" fontId="8" fillId="40" borderId="10" xfId="0" applyNumberFormat="1" applyFont="1" applyFill="1" applyBorder="1" applyAlignment="1">
      <alignment vertical="center"/>
    </xf>
    <xf numFmtId="164" fontId="8" fillId="40" borderId="0" xfId="0" applyNumberFormat="1" applyFont="1" applyFill="1" applyBorder="1" applyAlignment="1">
      <alignment vertical="center"/>
    </xf>
    <xf numFmtId="164" fontId="8" fillId="40" borderId="67" xfId="0" applyNumberFormat="1" applyFont="1" applyFill="1" applyBorder="1" applyAlignment="1">
      <alignment vertical="center"/>
    </xf>
    <xf numFmtId="164" fontId="2" fillId="40" borderId="0" xfId="0" applyNumberFormat="1" applyFont="1" applyFill="1" applyBorder="1" applyAlignment="1">
      <alignment/>
    </xf>
    <xf numFmtId="164" fontId="8" fillId="40" borderId="10" xfId="0" applyNumberFormat="1" applyFont="1" applyFill="1" applyBorder="1" applyAlignment="1">
      <alignment/>
    </xf>
    <xf numFmtId="164" fontId="8" fillId="40" borderId="0" xfId="0" applyNumberFormat="1" applyFont="1" applyFill="1" applyBorder="1" applyAlignment="1">
      <alignment/>
    </xf>
    <xf numFmtId="164" fontId="8" fillId="40" borderId="67" xfId="0" applyNumberFormat="1" applyFont="1" applyFill="1" applyBorder="1" applyAlignment="1">
      <alignment/>
    </xf>
    <xf numFmtId="165" fontId="7" fillId="40" borderId="0" xfId="0" applyNumberFormat="1" applyFont="1" applyFill="1" applyBorder="1" applyAlignment="1">
      <alignment/>
    </xf>
    <xf numFmtId="165" fontId="7" fillId="40" borderId="11" xfId="0" applyNumberFormat="1" applyFont="1" applyFill="1" applyBorder="1" applyAlignment="1">
      <alignment/>
    </xf>
    <xf numFmtId="3" fontId="5" fillId="40" borderId="68" xfId="0" applyNumberFormat="1" applyFont="1" applyFill="1" applyBorder="1" applyAlignment="1">
      <alignment horizontal="center"/>
    </xf>
    <xf numFmtId="3" fontId="9" fillId="40" borderId="33" xfId="0" applyNumberFormat="1" applyFont="1" applyFill="1" applyBorder="1" applyAlignment="1">
      <alignment/>
    </xf>
    <xf numFmtId="3" fontId="9" fillId="40" borderId="32" xfId="0" applyNumberFormat="1" applyFont="1" applyFill="1" applyBorder="1" applyAlignment="1">
      <alignment/>
    </xf>
    <xf numFmtId="3" fontId="9" fillId="40" borderId="34" xfId="0" applyNumberFormat="1" applyFont="1" applyFill="1" applyBorder="1" applyAlignment="1">
      <alignment/>
    </xf>
    <xf numFmtId="164" fontId="10" fillId="40" borderId="32" xfId="0" applyNumberFormat="1" applyFont="1" applyFill="1" applyBorder="1" applyAlignment="1">
      <alignment/>
    </xf>
    <xf numFmtId="164" fontId="10" fillId="40" borderId="69" xfId="0" applyNumberFormat="1" applyFont="1" applyFill="1" applyBorder="1" applyAlignment="1">
      <alignment/>
    </xf>
    <xf numFmtId="164" fontId="11" fillId="40" borderId="0" xfId="0" applyNumberFormat="1" applyFont="1" applyFill="1" applyBorder="1" applyAlignment="1">
      <alignment/>
    </xf>
    <xf numFmtId="164" fontId="11" fillId="40" borderId="70" xfId="0" applyNumberFormat="1" applyFont="1" applyFill="1" applyBorder="1" applyAlignment="1">
      <alignment horizontal="right"/>
    </xf>
    <xf numFmtId="3" fontId="9" fillId="40" borderId="0" xfId="0" applyNumberFormat="1" applyFont="1" applyFill="1" applyBorder="1" applyAlignment="1">
      <alignment/>
    </xf>
    <xf numFmtId="164" fontId="8" fillId="40" borderId="11" xfId="0" applyNumberFormat="1" applyFont="1" applyFill="1" applyBorder="1" applyAlignment="1">
      <alignment vertical="center"/>
    </xf>
    <xf numFmtId="164" fontId="8" fillId="40" borderId="12" xfId="0" applyNumberFormat="1" applyFont="1" applyFill="1" applyBorder="1" applyAlignment="1">
      <alignment vertical="center"/>
    </xf>
    <xf numFmtId="164" fontId="8" fillId="40" borderId="11" xfId="0" applyNumberFormat="1" applyFont="1" applyFill="1" applyBorder="1" applyAlignment="1">
      <alignment/>
    </xf>
    <xf numFmtId="3" fontId="5" fillId="40" borderId="71" xfId="0" applyNumberFormat="1" applyFont="1" applyFill="1" applyBorder="1" applyAlignment="1">
      <alignment horizontal="center"/>
    </xf>
    <xf numFmtId="3" fontId="9" fillId="40" borderId="14" xfId="0" applyNumberFormat="1" applyFont="1" applyFill="1" applyBorder="1" applyAlignment="1">
      <alignment/>
    </xf>
    <xf numFmtId="3" fontId="9" fillId="40" borderId="15" xfId="0" applyNumberFormat="1" applyFont="1" applyFill="1" applyBorder="1" applyAlignment="1">
      <alignment/>
    </xf>
    <xf numFmtId="3" fontId="9" fillId="40" borderId="13" xfId="0" applyNumberFormat="1" applyFont="1" applyFill="1" applyBorder="1" applyAlignment="1">
      <alignment/>
    </xf>
    <xf numFmtId="164" fontId="10" fillId="40" borderId="14" xfId="0" applyNumberFormat="1" applyFont="1" applyFill="1" applyBorder="1" applyAlignment="1">
      <alignment/>
    </xf>
    <xf numFmtId="164" fontId="10" fillId="40" borderId="15" xfId="0" applyNumberFormat="1" applyFont="1" applyFill="1" applyBorder="1" applyAlignment="1">
      <alignment/>
    </xf>
    <xf numFmtId="164" fontId="10" fillId="40" borderId="13" xfId="0" applyNumberFormat="1" applyFont="1" applyFill="1" applyBorder="1" applyAlignment="1">
      <alignment/>
    </xf>
    <xf numFmtId="164" fontId="10" fillId="40" borderId="16" xfId="0" applyNumberFormat="1" applyFont="1" applyFill="1" applyBorder="1" applyAlignment="1">
      <alignment/>
    </xf>
    <xf numFmtId="0" fontId="0" fillId="40" borderId="0" xfId="0" applyFill="1" applyAlignment="1">
      <alignment/>
    </xf>
    <xf numFmtId="0" fontId="23" fillId="0" borderId="0" xfId="37">
      <alignment/>
      <protection/>
    </xf>
    <xf numFmtId="3" fontId="77" fillId="0" borderId="0" xfId="0" applyNumberFormat="1" applyFont="1" applyFill="1" applyAlignment="1">
      <alignment horizontal="center"/>
    </xf>
    <xf numFmtId="164" fontId="3" fillId="0" borderId="20" xfId="0" applyNumberFormat="1" applyFont="1" applyFill="1" applyBorder="1" applyAlignment="1">
      <alignment horizontal="center" vertical="center"/>
    </xf>
    <xf numFmtId="164" fontId="3" fillId="0" borderId="22" xfId="0" applyNumberFormat="1" applyFont="1" applyFill="1" applyBorder="1" applyAlignment="1">
      <alignment horizontal="center" vertical="center"/>
    </xf>
    <xf numFmtId="164" fontId="3" fillId="0" borderId="75" xfId="0" applyNumberFormat="1" applyFont="1" applyFill="1" applyBorder="1" applyAlignment="1">
      <alignment horizontal="center" vertical="center"/>
    </xf>
    <xf numFmtId="3" fontId="3" fillId="41" borderId="80" xfId="0" applyNumberFormat="1" applyFont="1" applyFill="1" applyBorder="1" applyAlignment="1">
      <alignment horizontal="center" vertical="center" textRotation="90"/>
    </xf>
    <xf numFmtId="3" fontId="3" fillId="42" borderId="81" xfId="0" applyNumberFormat="1" applyFont="1" applyFill="1" applyBorder="1" applyAlignment="1">
      <alignment horizontal="center" vertical="center" textRotation="90"/>
    </xf>
    <xf numFmtId="3" fontId="3" fillId="43" borderId="82" xfId="0" applyNumberFormat="1" applyFont="1" applyFill="1" applyBorder="1" applyAlignment="1">
      <alignment horizontal="center" vertical="center" textRotation="90"/>
    </xf>
    <xf numFmtId="3" fontId="4" fillId="0" borderId="83" xfId="0" applyNumberFormat="1" applyFont="1" applyFill="1" applyBorder="1" applyAlignment="1">
      <alignment horizontal="center" vertical="center" wrapText="1"/>
    </xf>
    <xf numFmtId="3" fontId="4" fillId="0" borderId="43" xfId="0" applyNumberFormat="1" applyFont="1" applyFill="1" applyBorder="1" applyAlignment="1">
      <alignment horizontal="center" vertical="center" wrapText="1"/>
    </xf>
    <xf numFmtId="3" fontId="5" fillId="0" borderId="84" xfId="0" applyNumberFormat="1" applyFont="1" applyFill="1" applyBorder="1" applyAlignment="1">
      <alignment horizontal="center"/>
    </xf>
    <xf numFmtId="3" fontId="5" fillId="0" borderId="85" xfId="0" applyNumberFormat="1" applyFont="1" applyFill="1" applyBorder="1" applyAlignment="1">
      <alignment horizontal="center"/>
    </xf>
    <xf numFmtId="3" fontId="5" fillId="0" borderId="86" xfId="0" applyNumberFormat="1" applyFont="1" applyFill="1" applyBorder="1" applyAlignment="1">
      <alignment horizontal="center"/>
    </xf>
    <xf numFmtId="164" fontId="5" fillId="0" borderId="84" xfId="0" applyNumberFormat="1" applyFont="1" applyFill="1" applyBorder="1" applyAlignment="1">
      <alignment horizontal="center"/>
    </xf>
    <xf numFmtId="164" fontId="5" fillId="0" borderId="85" xfId="0" applyNumberFormat="1" applyFont="1" applyFill="1" applyBorder="1" applyAlignment="1">
      <alignment horizontal="center"/>
    </xf>
    <xf numFmtId="164" fontId="5" fillId="0" borderId="86" xfId="0" applyNumberFormat="1" applyFont="1" applyFill="1" applyBorder="1" applyAlignment="1">
      <alignment horizontal="center"/>
    </xf>
    <xf numFmtId="164" fontId="5" fillId="0" borderId="87" xfId="0" applyNumberFormat="1" applyFont="1" applyFill="1" applyBorder="1" applyAlignment="1">
      <alignment horizontal="center"/>
    </xf>
    <xf numFmtId="164" fontId="5" fillId="0" borderId="88" xfId="0" applyNumberFormat="1" applyFont="1" applyFill="1" applyBorder="1" applyAlignment="1">
      <alignment horizontal="center"/>
    </xf>
    <xf numFmtId="164" fontId="5" fillId="0" borderId="89" xfId="0" applyNumberFormat="1" applyFont="1" applyFill="1" applyBorder="1" applyAlignment="1">
      <alignment horizontal="center"/>
    </xf>
    <xf numFmtId="164" fontId="3" fillId="44" borderId="90" xfId="0" applyNumberFormat="1" applyFont="1" applyFill="1" applyBorder="1" applyAlignment="1">
      <alignment horizontal="center" vertical="center"/>
    </xf>
    <xf numFmtId="164" fontId="3" fillId="45" borderId="91" xfId="0" applyNumberFormat="1" applyFont="1" applyFill="1" applyBorder="1" applyAlignment="1">
      <alignment horizontal="center" vertical="center"/>
    </xf>
    <xf numFmtId="164" fontId="3" fillId="46" borderId="36" xfId="0" applyNumberFormat="1" applyFont="1" applyFill="1" applyBorder="1" applyAlignment="1">
      <alignment horizontal="center" vertical="center"/>
    </xf>
    <xf numFmtId="3" fontId="9" fillId="0" borderId="92" xfId="0" applyNumberFormat="1" applyFont="1" applyFill="1" applyBorder="1" applyAlignment="1">
      <alignment horizontal="center" vertical="center" textRotation="90"/>
    </xf>
    <xf numFmtId="3" fontId="9" fillId="0" borderId="43" xfId="0" applyNumberFormat="1" applyFont="1" applyFill="1" applyBorder="1" applyAlignment="1">
      <alignment horizontal="center" vertical="center" textRotation="90"/>
    </xf>
    <xf numFmtId="3" fontId="9" fillId="0" borderId="93" xfId="0" applyNumberFormat="1" applyFont="1" applyFill="1" applyBorder="1" applyAlignment="1">
      <alignment horizontal="center" vertical="center" textRotation="90"/>
    </xf>
    <xf numFmtId="49" fontId="5" fillId="0" borderId="84" xfId="0" applyNumberFormat="1" applyFont="1" applyFill="1" applyBorder="1" applyAlignment="1">
      <alignment horizontal="center"/>
    </xf>
    <xf numFmtId="49" fontId="5" fillId="0" borderId="85" xfId="0" applyNumberFormat="1" applyFont="1" applyFill="1" applyBorder="1" applyAlignment="1">
      <alignment horizontal="center"/>
    </xf>
    <xf numFmtId="49" fontId="5" fillId="0" borderId="86" xfId="0" applyNumberFormat="1" applyFont="1" applyFill="1" applyBorder="1" applyAlignment="1">
      <alignment horizontal="center"/>
    </xf>
    <xf numFmtId="164" fontId="9" fillId="0" borderId="84" xfId="0" applyNumberFormat="1" applyFont="1" applyFill="1" applyBorder="1" applyAlignment="1">
      <alignment horizontal="center"/>
    </xf>
    <xf numFmtId="164" fontId="9" fillId="0" borderId="85" xfId="0" applyNumberFormat="1" applyFont="1" applyFill="1" applyBorder="1" applyAlignment="1">
      <alignment horizontal="center"/>
    </xf>
    <xf numFmtId="164" fontId="9" fillId="0" borderId="94" xfId="0" applyNumberFormat="1" applyFont="1" applyFill="1" applyBorder="1" applyAlignment="1">
      <alignment horizontal="center"/>
    </xf>
    <xf numFmtId="3" fontId="3" fillId="0" borderId="95" xfId="0" applyNumberFormat="1" applyFont="1" applyFill="1" applyBorder="1" applyAlignment="1">
      <alignment horizontal="center" vertical="center" wrapText="1"/>
    </xf>
    <xf numFmtId="3" fontId="3" fillId="0" borderId="29" xfId="0" applyNumberFormat="1" applyFont="1" applyFill="1" applyBorder="1" applyAlignment="1">
      <alignment horizontal="center" vertical="center" wrapText="1"/>
    </xf>
    <xf numFmtId="3" fontId="4" fillId="0" borderId="18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3" fontId="3" fillId="0" borderId="11" xfId="0" applyNumberFormat="1" applyFont="1" applyFill="1" applyBorder="1" applyAlignment="1">
      <alignment horizontal="center" vertical="center" wrapText="1"/>
    </xf>
    <xf numFmtId="164" fontId="5" fillId="0" borderId="27" xfId="0" applyNumberFormat="1" applyFont="1" applyFill="1" applyBorder="1" applyAlignment="1">
      <alignment horizontal="center"/>
    </xf>
    <xf numFmtId="164" fontId="5" fillId="0" borderId="28" xfId="0" applyNumberFormat="1" applyFont="1" applyFill="1" applyBorder="1" applyAlignment="1">
      <alignment horizontal="center"/>
    </xf>
    <xf numFmtId="164" fontId="5" fillId="0" borderId="29" xfId="0" applyNumberFormat="1" applyFont="1" applyFill="1" applyBorder="1" applyAlignment="1">
      <alignment horizontal="center"/>
    </xf>
    <xf numFmtId="164" fontId="9" fillId="0" borderId="27" xfId="0" applyNumberFormat="1" applyFont="1" applyFill="1" applyBorder="1" applyAlignment="1">
      <alignment horizontal="center"/>
    </xf>
    <xf numFmtId="164" fontId="9" fillId="0" borderId="28" xfId="0" applyNumberFormat="1" applyFont="1" applyFill="1" applyBorder="1" applyAlignment="1">
      <alignment horizontal="center"/>
    </xf>
    <xf numFmtId="164" fontId="9" fillId="0" borderId="30" xfId="0" applyNumberFormat="1" applyFont="1" applyFill="1" applyBorder="1" applyAlignment="1">
      <alignment horizontal="center"/>
    </xf>
    <xf numFmtId="3" fontId="77" fillId="0" borderId="0" xfId="0" applyNumberFormat="1" applyFont="1" applyFill="1" applyBorder="1" applyAlignment="1">
      <alignment horizontal="center"/>
    </xf>
    <xf numFmtId="3" fontId="77" fillId="0" borderId="52" xfId="0" applyNumberFormat="1" applyFont="1" applyFill="1" applyBorder="1" applyAlignment="1">
      <alignment horizontal="center"/>
    </xf>
    <xf numFmtId="3" fontId="9" fillId="47" borderId="43" xfId="0" applyNumberFormat="1" applyFont="1" applyFill="1" applyBorder="1" applyAlignment="1">
      <alignment horizontal="center" vertical="center" textRotation="90"/>
    </xf>
    <xf numFmtId="3" fontId="9" fillId="48" borderId="92" xfId="0" applyNumberFormat="1" applyFont="1" applyFill="1" applyBorder="1" applyAlignment="1">
      <alignment horizontal="center" vertical="center" textRotation="90"/>
    </xf>
    <xf numFmtId="3" fontId="4" fillId="0" borderId="96" xfId="0" applyNumberFormat="1" applyFont="1" applyFill="1" applyBorder="1" applyAlignment="1">
      <alignment horizontal="center" vertical="center"/>
    </xf>
    <xf numFmtId="3" fontId="4" fillId="0" borderId="46" xfId="0" applyNumberFormat="1" applyFont="1" applyFill="1" applyBorder="1" applyAlignment="1">
      <alignment horizontal="center" vertical="center"/>
    </xf>
    <xf numFmtId="164" fontId="16" fillId="36" borderId="97" xfId="0" applyNumberFormat="1" applyFont="1" applyFill="1" applyBorder="1" applyAlignment="1">
      <alignment horizontal="center"/>
    </xf>
    <xf numFmtId="164" fontId="16" fillId="36" borderId="98" xfId="0" applyNumberFormat="1" applyFont="1" applyFill="1" applyBorder="1" applyAlignment="1">
      <alignment horizontal="center"/>
    </xf>
    <xf numFmtId="3" fontId="4" fillId="37" borderId="33" xfId="0" applyNumberFormat="1" applyFont="1" applyFill="1" applyBorder="1" applyAlignment="1">
      <alignment horizontal="center" vertical="center"/>
    </xf>
    <xf numFmtId="3" fontId="4" fillId="37" borderId="99" xfId="0" applyNumberFormat="1" applyFont="1" applyFill="1" applyBorder="1" applyAlignment="1">
      <alignment horizontal="center" vertical="center"/>
    </xf>
    <xf numFmtId="3" fontId="4" fillId="37" borderId="100" xfId="0" applyNumberFormat="1" applyFont="1" applyFill="1" applyBorder="1" applyAlignment="1">
      <alignment horizontal="center" vertical="center"/>
    </xf>
    <xf numFmtId="3" fontId="4" fillId="37" borderId="101" xfId="0" applyNumberFormat="1" applyFont="1" applyFill="1" applyBorder="1" applyAlignment="1">
      <alignment horizontal="center" vertical="center"/>
    </xf>
    <xf numFmtId="164" fontId="4" fillId="37" borderId="102" xfId="0" applyNumberFormat="1" applyFont="1" applyFill="1" applyBorder="1" applyAlignment="1">
      <alignment horizontal="center"/>
    </xf>
    <xf numFmtId="164" fontId="4" fillId="37" borderId="103" xfId="0" applyNumberFormat="1" applyFont="1" applyFill="1" applyBorder="1" applyAlignment="1">
      <alignment horizontal="center"/>
    </xf>
    <xf numFmtId="164" fontId="4" fillId="37" borderId="104" xfId="0" applyNumberFormat="1" applyFont="1" applyFill="1" applyBorder="1" applyAlignment="1">
      <alignment horizontal="center"/>
    </xf>
    <xf numFmtId="1" fontId="4" fillId="37" borderId="102" xfId="0" applyNumberFormat="1" applyFont="1" applyFill="1" applyBorder="1" applyAlignment="1">
      <alignment horizontal="center"/>
    </xf>
    <xf numFmtId="1" fontId="4" fillId="37" borderId="105" xfId="0" applyNumberFormat="1" applyFont="1" applyFill="1" applyBorder="1" applyAlignment="1">
      <alignment horizontal="center"/>
    </xf>
    <xf numFmtId="1" fontId="5" fillId="37" borderId="106" xfId="0" applyNumberFormat="1" applyFont="1" applyFill="1" applyBorder="1" applyAlignment="1">
      <alignment horizontal="center"/>
    </xf>
    <xf numFmtId="1" fontId="5" fillId="37" borderId="55" xfId="0" applyNumberFormat="1" applyFont="1" applyFill="1" applyBorder="1" applyAlignment="1">
      <alignment horizontal="center"/>
    </xf>
    <xf numFmtId="3" fontId="6" fillId="37" borderId="107" xfId="0" applyNumberFormat="1" applyFont="1" applyFill="1" applyBorder="1" applyAlignment="1">
      <alignment horizontal="center" vertical="center"/>
    </xf>
    <xf numFmtId="3" fontId="6" fillId="37" borderId="61" xfId="0" applyNumberFormat="1" applyFont="1" applyFill="1" applyBorder="1" applyAlignment="1">
      <alignment horizontal="center" vertical="center"/>
    </xf>
    <xf numFmtId="3" fontId="9" fillId="49" borderId="108" xfId="0" applyNumberFormat="1" applyFont="1" applyFill="1" applyBorder="1" applyAlignment="1">
      <alignment horizontal="center" vertical="center" textRotation="90" wrapText="1"/>
    </xf>
    <xf numFmtId="3" fontId="9" fillId="50" borderId="109" xfId="0" applyNumberFormat="1" applyFont="1" applyFill="1" applyBorder="1" applyAlignment="1">
      <alignment horizontal="center" vertical="center" textRotation="90" wrapText="1"/>
    </xf>
    <xf numFmtId="0" fontId="0" fillId="0" borderId="109" xfId="0" applyBorder="1" applyAlignment="1">
      <alignment horizontal="center" vertical="center" textRotation="90" wrapText="1"/>
    </xf>
    <xf numFmtId="0" fontId="0" fillId="0" borderId="110" xfId="0" applyBorder="1" applyAlignment="1">
      <alignment horizontal="center" vertical="center" textRotation="90" wrapText="1"/>
    </xf>
    <xf numFmtId="49" fontId="4" fillId="36" borderId="111" xfId="0" applyNumberFormat="1" applyFont="1" applyFill="1" applyBorder="1" applyAlignment="1">
      <alignment horizontal="center" vertical="center"/>
    </xf>
    <xf numFmtId="49" fontId="4" fillId="36" borderId="112" xfId="0" applyNumberFormat="1" applyFont="1" applyFill="1" applyBorder="1" applyAlignment="1">
      <alignment horizontal="center" vertical="center"/>
    </xf>
    <xf numFmtId="49" fontId="15" fillId="36" borderId="97" xfId="0" applyNumberFormat="1" applyFont="1" applyFill="1" applyBorder="1" applyAlignment="1">
      <alignment horizontal="center"/>
    </xf>
    <xf numFmtId="49" fontId="15" fillId="36" borderId="98" xfId="0" applyNumberFormat="1" applyFont="1" applyFill="1" applyBorder="1" applyAlignment="1">
      <alignment horizontal="center"/>
    </xf>
    <xf numFmtId="49" fontId="15" fillId="36" borderId="113" xfId="0" applyNumberFormat="1" applyFont="1" applyFill="1" applyBorder="1" applyAlignment="1">
      <alignment horizontal="center"/>
    </xf>
    <xf numFmtId="49" fontId="5" fillId="36" borderId="114" xfId="0" applyNumberFormat="1" applyFont="1" applyFill="1" applyBorder="1" applyAlignment="1">
      <alignment horizontal="center"/>
    </xf>
    <xf numFmtId="49" fontId="5" fillId="36" borderId="115" xfId="0" applyNumberFormat="1" applyFont="1" applyFill="1" applyBorder="1" applyAlignment="1">
      <alignment horizontal="center"/>
    </xf>
    <xf numFmtId="164" fontId="21" fillId="36" borderId="114" xfId="0" applyNumberFormat="1" applyFont="1" applyFill="1" applyBorder="1" applyAlignment="1">
      <alignment horizontal="center"/>
    </xf>
    <xf numFmtId="164" fontId="21" fillId="36" borderId="116" xfId="0" applyNumberFormat="1" applyFont="1" applyFill="1" applyBorder="1" applyAlignment="1">
      <alignment horizontal="center"/>
    </xf>
    <xf numFmtId="3" fontId="4" fillId="37" borderId="102" xfId="0" applyNumberFormat="1" applyFont="1" applyFill="1" applyBorder="1" applyAlignment="1">
      <alignment horizontal="center"/>
    </xf>
    <xf numFmtId="3" fontId="4" fillId="37" borderId="103" xfId="0" applyNumberFormat="1" applyFont="1" applyFill="1" applyBorder="1" applyAlignment="1">
      <alignment horizontal="center"/>
    </xf>
    <xf numFmtId="3" fontId="4" fillId="37" borderId="104" xfId="0" applyNumberFormat="1" applyFont="1" applyFill="1" applyBorder="1" applyAlignment="1">
      <alignment horizontal="center"/>
    </xf>
    <xf numFmtId="3" fontId="4" fillId="27" borderId="20" xfId="0" applyNumberFormat="1" applyFont="1" applyFill="1" applyBorder="1" applyAlignment="1">
      <alignment horizontal="center" vertical="center"/>
    </xf>
    <xf numFmtId="3" fontId="4" fillId="27" borderId="23" xfId="0" applyNumberFormat="1" applyFont="1" applyFill="1" applyBorder="1" applyAlignment="1">
      <alignment horizontal="center" vertical="center"/>
    </xf>
    <xf numFmtId="49" fontId="4" fillId="36" borderId="117" xfId="0" applyNumberFormat="1" applyFont="1" applyFill="1" applyBorder="1" applyAlignment="1">
      <alignment horizontal="center" vertical="center"/>
    </xf>
    <xf numFmtId="49" fontId="4" fillId="36" borderId="118" xfId="0" applyNumberFormat="1" applyFont="1" applyFill="1" applyBorder="1" applyAlignment="1">
      <alignment horizontal="center" vertical="center"/>
    </xf>
    <xf numFmtId="49" fontId="15" fillId="36" borderId="119" xfId="0" applyNumberFormat="1" applyFont="1" applyFill="1" applyBorder="1" applyAlignment="1">
      <alignment horizontal="center"/>
    </xf>
    <xf numFmtId="49" fontId="15" fillId="36" borderId="115" xfId="0" applyNumberFormat="1" applyFont="1" applyFill="1" applyBorder="1" applyAlignment="1">
      <alignment horizontal="center"/>
    </xf>
    <xf numFmtId="49" fontId="15" fillId="36" borderId="114" xfId="0" applyNumberFormat="1" applyFont="1" applyFill="1" applyBorder="1" applyAlignment="1">
      <alignment horizontal="center"/>
    </xf>
    <xf numFmtId="164" fontId="16" fillId="36" borderId="120" xfId="0" applyNumberFormat="1" applyFont="1" applyFill="1" applyBorder="1" applyAlignment="1">
      <alignment horizontal="center"/>
    </xf>
    <xf numFmtId="164" fontId="16" fillId="36" borderId="115" xfId="0" applyNumberFormat="1" applyFont="1" applyFill="1" applyBorder="1" applyAlignment="1">
      <alignment horizontal="center"/>
    </xf>
    <xf numFmtId="49" fontId="5" fillId="36" borderId="120" xfId="0" applyNumberFormat="1" applyFont="1" applyFill="1" applyBorder="1" applyAlignment="1">
      <alignment horizontal="center"/>
    </xf>
    <xf numFmtId="164" fontId="3" fillId="51" borderId="20" xfId="0" applyNumberFormat="1" applyFont="1" applyFill="1" applyBorder="1" applyAlignment="1">
      <alignment horizontal="center" vertical="center"/>
    </xf>
    <xf numFmtId="164" fontId="3" fillId="52" borderId="22" xfId="0" applyNumberFormat="1" applyFont="1" applyFill="1" applyBorder="1" applyAlignment="1">
      <alignment horizontal="center" vertical="center"/>
    </xf>
    <xf numFmtId="164" fontId="3" fillId="53" borderId="75" xfId="0" applyNumberFormat="1" applyFont="1" applyFill="1" applyBorder="1" applyAlignment="1">
      <alignment horizontal="center" vertical="center"/>
    </xf>
    <xf numFmtId="3" fontId="4" fillId="0" borderId="95" xfId="0" applyNumberFormat="1" applyFont="1" applyFill="1" applyBorder="1" applyAlignment="1">
      <alignment horizontal="center" vertical="center" wrapText="1"/>
    </xf>
    <xf numFmtId="3" fontId="4" fillId="0" borderId="74" xfId="0" applyNumberFormat="1" applyFont="1" applyFill="1" applyBorder="1" applyAlignment="1">
      <alignment horizontal="center" vertical="center" wrapText="1"/>
    </xf>
    <xf numFmtId="17" fontId="5" fillId="0" borderId="84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3" fontId="4" fillId="0" borderId="11" xfId="0" applyNumberFormat="1" applyFont="1" applyFill="1" applyBorder="1" applyAlignment="1">
      <alignment horizontal="center" vertical="center" wrapText="1"/>
    </xf>
    <xf numFmtId="17" fontId="5" fillId="0" borderId="27" xfId="0" applyNumberFormat="1" applyFont="1" applyFill="1" applyBorder="1" applyAlignment="1">
      <alignment horizontal="center"/>
    </xf>
    <xf numFmtId="49" fontId="5" fillId="0" borderId="28" xfId="0" applyNumberFormat="1" applyFont="1" applyFill="1" applyBorder="1" applyAlignment="1">
      <alignment horizontal="center"/>
    </xf>
    <xf numFmtId="49" fontId="5" fillId="0" borderId="29" xfId="0" applyNumberFormat="1" applyFont="1" applyFill="1" applyBorder="1" applyAlignment="1">
      <alignment horizontal="center"/>
    </xf>
    <xf numFmtId="164" fontId="3" fillId="54" borderId="90" xfId="0" applyNumberFormat="1" applyFont="1" applyFill="1" applyBorder="1" applyAlignment="1">
      <alignment horizontal="center" vertical="center"/>
    </xf>
    <xf numFmtId="164" fontId="3" fillId="55" borderId="91" xfId="0" applyNumberFormat="1" applyFont="1" applyFill="1" applyBorder="1" applyAlignment="1">
      <alignment horizontal="center" vertical="center"/>
    </xf>
    <xf numFmtId="3" fontId="4" fillId="0" borderId="121" xfId="0" applyNumberFormat="1" applyFont="1" applyFill="1" applyBorder="1" applyAlignment="1">
      <alignment horizontal="center" vertical="center" wrapText="1"/>
    </xf>
    <xf numFmtId="3" fontId="4" fillId="0" borderId="66" xfId="0" applyNumberFormat="1" applyFont="1" applyFill="1" applyBorder="1" applyAlignment="1">
      <alignment horizontal="center" vertical="center" wrapText="1"/>
    </xf>
    <xf numFmtId="3" fontId="5" fillId="0" borderId="122" xfId="0" applyNumberFormat="1" applyFont="1" applyFill="1" applyBorder="1" applyAlignment="1">
      <alignment horizontal="center"/>
    </xf>
    <xf numFmtId="3" fontId="5" fillId="0" borderId="123" xfId="0" applyNumberFormat="1" applyFont="1" applyFill="1" applyBorder="1" applyAlignment="1">
      <alignment horizontal="center"/>
    </xf>
    <xf numFmtId="3" fontId="5" fillId="0" borderId="124" xfId="0" applyNumberFormat="1" applyFont="1" applyFill="1" applyBorder="1" applyAlignment="1">
      <alignment horizontal="center"/>
    </xf>
    <xf numFmtId="164" fontId="5" fillId="0" borderId="122" xfId="0" applyNumberFormat="1" applyFont="1" applyFill="1" applyBorder="1" applyAlignment="1">
      <alignment horizontal="center"/>
    </xf>
    <xf numFmtId="164" fontId="5" fillId="0" borderId="123" xfId="0" applyNumberFormat="1" applyFont="1" applyFill="1" applyBorder="1" applyAlignment="1">
      <alignment horizontal="center"/>
    </xf>
    <xf numFmtId="164" fontId="5" fillId="0" borderId="125" xfId="0" applyNumberFormat="1" applyFont="1" applyFill="1" applyBorder="1" applyAlignment="1">
      <alignment horizontal="center"/>
    </xf>
    <xf numFmtId="164" fontId="5" fillId="40" borderId="0" xfId="0" applyNumberFormat="1" applyFont="1" applyFill="1" applyBorder="1" applyAlignment="1">
      <alignment horizontal="center"/>
    </xf>
    <xf numFmtId="164" fontId="3" fillId="56" borderId="90" xfId="0" applyNumberFormat="1" applyFont="1" applyFill="1" applyBorder="1" applyAlignment="1">
      <alignment horizontal="center" vertical="center"/>
    </xf>
    <xf numFmtId="164" fontId="3" fillId="56" borderId="91" xfId="0" applyNumberFormat="1" applyFont="1" applyFill="1" applyBorder="1" applyAlignment="1">
      <alignment horizontal="center" vertical="center"/>
    </xf>
    <xf numFmtId="164" fontId="3" fillId="56" borderId="36" xfId="0" applyNumberFormat="1" applyFont="1" applyFill="1" applyBorder="1" applyAlignment="1">
      <alignment horizontal="center" vertical="center"/>
    </xf>
    <xf numFmtId="3" fontId="4" fillId="40" borderId="11" xfId="0" applyNumberFormat="1" applyFont="1" applyFill="1" applyBorder="1" applyAlignment="1">
      <alignment horizontal="center" vertical="center" wrapText="1"/>
    </xf>
    <xf numFmtId="17" fontId="5" fillId="40" borderId="27" xfId="0" applyNumberFormat="1" applyFont="1" applyFill="1" applyBorder="1" applyAlignment="1">
      <alignment horizontal="center"/>
    </xf>
    <xf numFmtId="49" fontId="5" fillId="40" borderId="28" xfId="0" applyNumberFormat="1" applyFont="1" applyFill="1" applyBorder="1" applyAlignment="1">
      <alignment horizontal="center"/>
    </xf>
    <xf numFmtId="49" fontId="5" fillId="40" borderId="29" xfId="0" applyNumberFormat="1" applyFont="1" applyFill="1" applyBorder="1" applyAlignment="1">
      <alignment horizontal="center"/>
    </xf>
    <xf numFmtId="164" fontId="5" fillId="40" borderId="27" xfId="0" applyNumberFormat="1" applyFont="1" applyFill="1" applyBorder="1" applyAlignment="1">
      <alignment horizontal="center"/>
    </xf>
    <xf numFmtId="164" fontId="5" fillId="40" borderId="28" xfId="0" applyNumberFormat="1" applyFont="1" applyFill="1" applyBorder="1" applyAlignment="1">
      <alignment horizontal="center"/>
    </xf>
    <xf numFmtId="164" fontId="5" fillId="40" borderId="29" xfId="0" applyNumberFormat="1" applyFont="1" applyFill="1" applyBorder="1" applyAlignment="1">
      <alignment horizontal="center"/>
    </xf>
    <xf numFmtId="164" fontId="9" fillId="40" borderId="27" xfId="0" applyNumberFormat="1" applyFont="1" applyFill="1" applyBorder="1" applyAlignment="1">
      <alignment horizontal="center"/>
    </xf>
    <xf numFmtId="164" fontId="9" fillId="40" borderId="28" xfId="0" applyNumberFormat="1" applyFont="1" applyFill="1" applyBorder="1" applyAlignment="1">
      <alignment horizontal="center"/>
    </xf>
    <xf numFmtId="164" fontId="9" fillId="40" borderId="30" xfId="0" applyNumberFormat="1" applyFont="1" applyFill="1" applyBorder="1" applyAlignment="1">
      <alignment horizontal="center"/>
    </xf>
    <xf numFmtId="3" fontId="77" fillId="40" borderId="0" xfId="0" applyNumberFormat="1" applyFont="1" applyFill="1" applyAlignment="1">
      <alignment horizontal="center"/>
    </xf>
    <xf numFmtId="3" fontId="3" fillId="56" borderId="80" xfId="0" applyNumberFormat="1" applyFont="1" applyFill="1" applyBorder="1" applyAlignment="1">
      <alignment horizontal="center" vertical="center" textRotation="90"/>
    </xf>
    <xf numFmtId="3" fontId="3" fillId="56" borderId="81" xfId="0" applyNumberFormat="1" applyFont="1" applyFill="1" applyBorder="1" applyAlignment="1">
      <alignment horizontal="center" vertical="center" textRotation="90"/>
    </xf>
    <xf numFmtId="3" fontId="3" fillId="56" borderId="82" xfId="0" applyNumberFormat="1" applyFont="1" applyFill="1" applyBorder="1" applyAlignment="1">
      <alignment horizontal="center" vertical="center" textRotation="90"/>
    </xf>
    <xf numFmtId="3" fontId="4" fillId="40" borderId="121" xfId="0" applyNumberFormat="1" applyFont="1" applyFill="1" applyBorder="1" applyAlignment="1">
      <alignment horizontal="center" vertical="center" wrapText="1"/>
    </xf>
    <xf numFmtId="3" fontId="4" fillId="40" borderId="66" xfId="0" applyNumberFormat="1" applyFont="1" applyFill="1" applyBorder="1" applyAlignment="1">
      <alignment horizontal="center" vertical="center" wrapText="1"/>
    </xf>
    <xf numFmtId="3" fontId="5" fillId="40" borderId="122" xfId="0" applyNumberFormat="1" applyFont="1" applyFill="1" applyBorder="1" applyAlignment="1">
      <alignment horizontal="center"/>
    </xf>
    <xf numFmtId="3" fontId="5" fillId="40" borderId="123" xfId="0" applyNumberFormat="1" applyFont="1" applyFill="1" applyBorder="1" applyAlignment="1">
      <alignment horizontal="center"/>
    </xf>
    <xf numFmtId="3" fontId="5" fillId="40" borderId="124" xfId="0" applyNumberFormat="1" applyFont="1" applyFill="1" applyBorder="1" applyAlignment="1">
      <alignment horizontal="center"/>
    </xf>
    <xf numFmtId="164" fontId="5" fillId="40" borderId="122" xfId="0" applyNumberFormat="1" applyFont="1" applyFill="1" applyBorder="1" applyAlignment="1">
      <alignment horizontal="center"/>
    </xf>
    <xf numFmtId="164" fontId="5" fillId="40" borderId="123" xfId="0" applyNumberFormat="1" applyFont="1" applyFill="1" applyBorder="1" applyAlignment="1">
      <alignment horizontal="center"/>
    </xf>
    <xf numFmtId="164" fontId="5" fillId="40" borderId="125" xfId="0" applyNumberFormat="1" applyFont="1" applyFill="1" applyBorder="1" applyAlignment="1">
      <alignment horizontal="center"/>
    </xf>
  </cellXfs>
  <cellStyles count="48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omma [0]" xfId="34"/>
    <cellStyle name="Currency" xfId="35"/>
    <cellStyle name="Currency [0]" xfId="36"/>
    <cellStyle name="Normal 2" xfId="37"/>
    <cellStyle name="Percent" xfId="38"/>
    <cellStyle name="הדגשה1" xfId="39"/>
    <cellStyle name="הדגשה2" xfId="40"/>
    <cellStyle name="הדגשה3" xfId="41"/>
    <cellStyle name="הדגשה4" xfId="42"/>
    <cellStyle name="הדגשה5" xfId="43"/>
    <cellStyle name="הדגשה6" xfId="44"/>
    <cellStyle name="הערה" xfId="45"/>
    <cellStyle name="חישוב" xfId="46"/>
    <cellStyle name="טוב" xfId="47"/>
    <cellStyle name="טקסט אזהרה" xfId="48"/>
    <cellStyle name="טקסט הסברי" xfId="49"/>
    <cellStyle name="כותרת" xfId="50"/>
    <cellStyle name="כותרת 1" xfId="51"/>
    <cellStyle name="כותרת 2" xfId="52"/>
    <cellStyle name="כותרת 3" xfId="53"/>
    <cellStyle name="כותרת 4" xfId="54"/>
    <cellStyle name="ניטראלי" xfId="55"/>
    <cellStyle name="סה&quot;כ" xfId="56"/>
    <cellStyle name="פלט" xfId="57"/>
    <cellStyle name="קלט" xfId="58"/>
    <cellStyle name="רע" xfId="59"/>
    <cellStyle name="תא מסומן" xfId="60"/>
    <cellStyle name="תא מקושר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25" b="1" i="0" u="none" baseline="0">
                <a:solidFill>
                  <a:srgbClr val="FF00FF"/>
                </a:solidFill>
              </a:rPr>
              <a:t>יבוא מקררים לישראל</a:t>
            </a:r>
          </a:p>
        </c:rich>
      </c:tx>
      <c:layout>
        <c:manualLayout>
          <c:xMode val="factor"/>
          <c:yMode val="factor"/>
          <c:x val="0.0295"/>
          <c:y val="-0.01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025"/>
          <c:y val="0.132"/>
          <c:w val="0.9475"/>
          <c:h val="0.84825"/>
        </c:manualLayout>
      </c:layout>
      <c:lineChart>
        <c:grouping val="standard"/>
        <c:varyColors val="0"/>
        <c:ser>
          <c:idx val="4"/>
          <c:order val="0"/>
          <c:tx>
            <c:v>2012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'[3]כמויות'!$A$6:$A$17</c:f>
              <c:strCache>
                <c:ptCount val="12"/>
                <c:pt idx="0">
                  <c:v>ינואר</c:v>
                </c:pt>
                <c:pt idx="1">
                  <c:v>פברואר</c:v>
                </c:pt>
                <c:pt idx="2">
                  <c:v>מרץ</c:v>
                </c:pt>
                <c:pt idx="3">
                  <c:v>אפריל</c:v>
                </c:pt>
                <c:pt idx="4">
                  <c:v>מאי</c:v>
                </c:pt>
                <c:pt idx="5">
                  <c:v>יוני</c:v>
                </c:pt>
                <c:pt idx="6">
                  <c:v>יולי</c:v>
                </c:pt>
                <c:pt idx="7">
                  <c:v>אוגוסט</c:v>
                </c:pt>
                <c:pt idx="8">
                  <c:v>ספטמבר</c:v>
                </c:pt>
                <c:pt idx="9">
                  <c:v>אוקטובר</c:v>
                </c:pt>
                <c:pt idx="10">
                  <c:v>נובמבר</c:v>
                </c:pt>
                <c:pt idx="11">
                  <c:v>דצמבר</c:v>
                </c:pt>
              </c:strCache>
            </c:strRef>
          </c:cat>
          <c:val>
            <c:numRef>
              <c:f>'[3]כמויות'!$J$6:$J$17</c:f>
              <c:numCache>
                <c:ptCount val="12"/>
                <c:pt idx="0">
                  <c:v>31140</c:v>
                </c:pt>
                <c:pt idx="1">
                  <c:v>30830</c:v>
                </c:pt>
                <c:pt idx="2">
                  <c:v>31610</c:v>
                </c:pt>
                <c:pt idx="3">
                  <c:v>32280</c:v>
                </c:pt>
                <c:pt idx="4">
                  <c:v>25153</c:v>
                </c:pt>
                <c:pt idx="5">
                  <c:v>31815</c:v>
                </c:pt>
                <c:pt idx="6">
                  <c:v>32860</c:v>
                </c:pt>
                <c:pt idx="7">
                  <c:v>35250</c:v>
                </c:pt>
                <c:pt idx="8">
                  <c:v>22355</c:v>
                </c:pt>
                <c:pt idx="9">
                  <c:v>28189</c:v>
                </c:pt>
                <c:pt idx="10">
                  <c:v>19292</c:v>
                </c:pt>
                <c:pt idx="11">
                  <c:v>18200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0066CC"/>
                </a:solidFill>
              </a:ln>
            </c:spPr>
          </c:marker>
          <c:val>
            <c:numRef>
              <c:f>'[3]כמויות'!$K$6:$K$17</c:f>
              <c:numCache>
                <c:ptCount val="12"/>
                <c:pt idx="0">
                  <c:v>16480</c:v>
                </c:pt>
                <c:pt idx="1">
                  <c:v>18090</c:v>
                </c:pt>
                <c:pt idx="2">
                  <c:v>21995</c:v>
                </c:pt>
              </c:numCache>
            </c:numRef>
          </c:val>
          <c:smooth val="0"/>
        </c:ser>
        <c:marker val="1"/>
        <c:axId val="27352782"/>
        <c:axId val="44848447"/>
      </c:lineChart>
      <c:catAx>
        <c:axId val="273527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44848447"/>
        <c:crossesAt val="0"/>
        <c:auto val="1"/>
        <c:lblOffset val="100"/>
        <c:tickLblSkip val="1"/>
        <c:noMultiLvlLbl val="0"/>
      </c:catAx>
      <c:valAx>
        <c:axId val="44848447"/>
        <c:scaling>
          <c:orientation val="minMax"/>
          <c:max val="4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50" b="1" i="0" u="none" baseline="0">
                    <a:solidFill>
                      <a:srgbClr val="FF0000"/>
                    </a:solidFill>
                  </a:rPr>
                  <a:t>כמות ביחידות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000000"/>
                </a:solidFill>
              </a:defRPr>
            </a:pPr>
          </a:p>
        </c:txPr>
        <c:crossAx val="27352782"/>
        <c:crossesAt val="1"/>
        <c:crossBetween val="between"/>
        <c:dispUnits/>
        <c:majorUnit val="2000"/>
      </c:valAx>
      <c:spPr>
        <a:gradFill rotWithShape="1">
          <a:gsLst>
            <a:gs pos="0">
              <a:srgbClr val="6666FF"/>
            </a:gs>
            <a:gs pos="27000">
              <a:srgbClr val="D4DEFF"/>
            </a:gs>
            <a:gs pos="58000">
              <a:srgbClr val="D4DE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FF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25" b="1" i="0" u="none" baseline="0">
                <a:solidFill>
                  <a:srgbClr val="FF00FF"/>
                </a:solidFill>
              </a:rPr>
              <a:t>יבוא מדיחי כלים לישראל</a:t>
            </a:r>
          </a:p>
        </c:rich>
      </c:tx>
      <c:layout>
        <c:manualLayout>
          <c:xMode val="factor"/>
          <c:yMode val="factor"/>
          <c:x val="0.055"/>
          <c:y val="-0.01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975"/>
          <c:y val="0.134"/>
          <c:w val="0.94775"/>
          <c:h val="0.84725"/>
        </c:manualLayout>
      </c:layout>
      <c:lineChart>
        <c:grouping val="standard"/>
        <c:varyColors val="0"/>
        <c:ser>
          <c:idx val="4"/>
          <c:order val="0"/>
          <c:tx>
            <c:v>2012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33CCCC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'[3]כמויות'!$A$6:$A$17</c:f>
              <c:strCache>
                <c:ptCount val="12"/>
                <c:pt idx="0">
                  <c:v>ינואר</c:v>
                </c:pt>
                <c:pt idx="1">
                  <c:v>פברואר</c:v>
                </c:pt>
                <c:pt idx="2">
                  <c:v>מרץ</c:v>
                </c:pt>
                <c:pt idx="3">
                  <c:v>אפריל</c:v>
                </c:pt>
                <c:pt idx="4">
                  <c:v>מאי</c:v>
                </c:pt>
                <c:pt idx="5">
                  <c:v>יוני</c:v>
                </c:pt>
                <c:pt idx="6">
                  <c:v>יולי</c:v>
                </c:pt>
                <c:pt idx="7">
                  <c:v>אוגוסט</c:v>
                </c:pt>
                <c:pt idx="8">
                  <c:v>ספטמבר</c:v>
                </c:pt>
                <c:pt idx="9">
                  <c:v>אוקטובר</c:v>
                </c:pt>
                <c:pt idx="10">
                  <c:v>נובמבר</c:v>
                </c:pt>
                <c:pt idx="11">
                  <c:v>דצמבר</c:v>
                </c:pt>
              </c:strCache>
            </c:strRef>
          </c:cat>
          <c:val>
            <c:numRef>
              <c:f>'[3]כמויות'!$M$6:$M$17</c:f>
              <c:numCache>
                <c:ptCount val="12"/>
                <c:pt idx="0">
                  <c:v>3405</c:v>
                </c:pt>
                <c:pt idx="1">
                  <c:v>7620</c:v>
                </c:pt>
                <c:pt idx="2">
                  <c:v>7745</c:v>
                </c:pt>
                <c:pt idx="3">
                  <c:v>11665</c:v>
                </c:pt>
                <c:pt idx="4">
                  <c:v>6468</c:v>
                </c:pt>
                <c:pt idx="5">
                  <c:v>10070</c:v>
                </c:pt>
                <c:pt idx="6">
                  <c:v>7960</c:v>
                </c:pt>
                <c:pt idx="7">
                  <c:v>8740</c:v>
                </c:pt>
                <c:pt idx="8">
                  <c:v>4170</c:v>
                </c:pt>
                <c:pt idx="9">
                  <c:v>8950</c:v>
                </c:pt>
                <c:pt idx="10">
                  <c:v>7772</c:v>
                </c:pt>
                <c:pt idx="11">
                  <c:v>6010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'[3]כמויות'!$N$6:$N$17</c:f>
              <c:numCache>
                <c:ptCount val="12"/>
                <c:pt idx="0">
                  <c:v>4635</c:v>
                </c:pt>
                <c:pt idx="1">
                  <c:v>4915</c:v>
                </c:pt>
                <c:pt idx="2">
                  <c:v>13725</c:v>
                </c:pt>
              </c:numCache>
            </c:numRef>
          </c:val>
          <c:smooth val="0"/>
        </c:ser>
        <c:marker val="1"/>
        <c:axId val="982840"/>
        <c:axId val="8845561"/>
      </c:lineChart>
      <c:catAx>
        <c:axId val="9828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8845561"/>
        <c:crossesAt val="0"/>
        <c:auto val="1"/>
        <c:lblOffset val="100"/>
        <c:tickLblSkip val="1"/>
        <c:noMultiLvlLbl val="0"/>
      </c:catAx>
      <c:valAx>
        <c:axId val="8845561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50" b="1" i="0" u="none" baseline="0">
                    <a:solidFill>
                      <a:srgbClr val="FF0000"/>
                    </a:solidFill>
                  </a:rPr>
                  <a:t>כמות ביחידות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000000"/>
                </a:solidFill>
              </a:defRPr>
            </a:pPr>
          </a:p>
        </c:txPr>
        <c:crossAx val="982840"/>
        <c:crossesAt val="1"/>
        <c:crossBetween val="between"/>
        <c:dispUnits/>
        <c:majorUnit val="1500"/>
      </c:valAx>
      <c:spPr>
        <a:gradFill rotWithShape="1">
          <a:gsLst>
            <a:gs pos="0">
              <a:srgbClr val="6666FF"/>
            </a:gs>
            <a:gs pos="24001">
              <a:srgbClr val="D4DEFF"/>
            </a:gs>
            <a:gs pos="47000">
              <a:srgbClr val="D4DE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FF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25" b="1" i="0" u="none" baseline="0">
                <a:solidFill>
                  <a:srgbClr val="FF00FF"/>
                </a:solidFill>
              </a:rPr>
              <a:t>יבוא מכונות כביסה לישראל</a:t>
            </a:r>
          </a:p>
        </c:rich>
      </c:tx>
      <c:layout>
        <c:manualLayout>
          <c:xMode val="factor"/>
          <c:yMode val="factor"/>
          <c:x val="0.0885"/>
          <c:y val="-0.02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275"/>
          <c:y val="0.12325"/>
          <c:w val="0.955"/>
          <c:h val="0.8845"/>
        </c:manualLayout>
      </c:layout>
      <c:lineChart>
        <c:grouping val="standard"/>
        <c:varyColors val="0"/>
        <c:ser>
          <c:idx val="3"/>
          <c:order val="0"/>
          <c:tx>
            <c:v>2012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'[3]כמויות'!$A$6:$A$17</c:f>
              <c:strCache>
                <c:ptCount val="12"/>
                <c:pt idx="0">
                  <c:v>ינואר</c:v>
                </c:pt>
                <c:pt idx="1">
                  <c:v>פברואר</c:v>
                </c:pt>
                <c:pt idx="2">
                  <c:v>מרץ</c:v>
                </c:pt>
                <c:pt idx="3">
                  <c:v>אפריל</c:v>
                </c:pt>
                <c:pt idx="4">
                  <c:v>מאי</c:v>
                </c:pt>
                <c:pt idx="5">
                  <c:v>יוני</c:v>
                </c:pt>
                <c:pt idx="6">
                  <c:v>יולי</c:v>
                </c:pt>
                <c:pt idx="7">
                  <c:v>אוגוסט</c:v>
                </c:pt>
                <c:pt idx="8">
                  <c:v>ספטמבר</c:v>
                </c:pt>
                <c:pt idx="9">
                  <c:v>אוקטובר</c:v>
                </c:pt>
                <c:pt idx="10">
                  <c:v>נובמבר</c:v>
                </c:pt>
                <c:pt idx="11">
                  <c:v>דצמבר</c:v>
                </c:pt>
              </c:strCache>
            </c:strRef>
          </c:cat>
          <c:val>
            <c:numRef>
              <c:f>'[3]כמויות'!$P$6:$P$17</c:f>
              <c:numCache>
                <c:ptCount val="12"/>
                <c:pt idx="0">
                  <c:v>27645</c:v>
                </c:pt>
                <c:pt idx="1">
                  <c:v>25630</c:v>
                </c:pt>
                <c:pt idx="2">
                  <c:v>34105</c:v>
                </c:pt>
                <c:pt idx="3">
                  <c:v>35495</c:v>
                </c:pt>
                <c:pt idx="4">
                  <c:v>27843</c:v>
                </c:pt>
                <c:pt idx="5">
                  <c:v>29085</c:v>
                </c:pt>
                <c:pt idx="6">
                  <c:v>20545</c:v>
                </c:pt>
                <c:pt idx="7">
                  <c:v>27415</c:v>
                </c:pt>
                <c:pt idx="8">
                  <c:v>16195</c:v>
                </c:pt>
                <c:pt idx="9">
                  <c:v>30640</c:v>
                </c:pt>
                <c:pt idx="10">
                  <c:v>18405</c:v>
                </c:pt>
                <c:pt idx="11">
                  <c:v>21336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'[3]כמויות'!$Q$6:$Q$17</c:f>
              <c:numCache>
                <c:ptCount val="12"/>
                <c:pt idx="0">
                  <c:v>20205</c:v>
                </c:pt>
                <c:pt idx="1">
                  <c:v>26380</c:v>
                </c:pt>
                <c:pt idx="2">
                  <c:v>39650</c:v>
                </c:pt>
              </c:numCache>
            </c:numRef>
          </c:val>
          <c:smooth val="0"/>
        </c:ser>
        <c:marker val="1"/>
        <c:axId val="12501186"/>
        <c:axId val="45401811"/>
      </c:lineChart>
      <c:catAx>
        <c:axId val="125011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45401811"/>
        <c:crossesAt val="0"/>
        <c:auto val="1"/>
        <c:lblOffset val="100"/>
        <c:tickLblSkip val="1"/>
        <c:noMultiLvlLbl val="0"/>
      </c:catAx>
      <c:valAx>
        <c:axId val="45401811"/>
        <c:scaling>
          <c:orientation val="minMax"/>
          <c:max val="46000"/>
          <c:min val="6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50" b="1" i="0" u="none" baseline="0">
                    <a:solidFill>
                      <a:srgbClr val="FF0000"/>
                    </a:solidFill>
                  </a:rPr>
                  <a:t>כמות ביחידות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000000"/>
                </a:solidFill>
              </a:defRPr>
            </a:pPr>
          </a:p>
        </c:txPr>
        <c:crossAx val="12501186"/>
        <c:crossesAt val="1"/>
        <c:crossBetween val="between"/>
        <c:dispUnits/>
        <c:majorUnit val="3000"/>
      </c:valAx>
      <c:spPr>
        <a:gradFill rotWithShape="1">
          <a:gsLst>
            <a:gs pos="0">
              <a:srgbClr val="6666FF"/>
            </a:gs>
            <a:gs pos="25999">
              <a:srgbClr val="D4DEFF"/>
            </a:gs>
            <a:gs pos="59000">
              <a:srgbClr val="D4DE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FF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25" b="1" i="0" u="none" baseline="0">
                <a:solidFill>
                  <a:srgbClr val="FF00FF"/>
                </a:solidFill>
              </a:rPr>
              <a:t>יבוא מיבשי כביסה לישראל
</a:t>
            </a:r>
            <a:r>
              <a:rPr lang="en-US" cap="none" sz="1725" b="1" i="0" u="none" baseline="0">
                <a:solidFill>
                  <a:srgbClr val="0000FF"/>
                </a:solidFill>
              </a:rPr>
              <a:t>בשנים 2013, 2014</a:t>
            </a:r>
          </a:p>
        </c:rich>
      </c:tx>
      <c:layout>
        <c:manualLayout>
          <c:xMode val="factor"/>
          <c:yMode val="factor"/>
          <c:x val="0.07"/>
          <c:y val="-0.01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75"/>
          <c:y val="0.13075"/>
          <c:w val="0.9415"/>
          <c:h val="0.861"/>
        </c:manualLayout>
      </c:layout>
      <c:lineChart>
        <c:grouping val="standard"/>
        <c:varyColors val="0"/>
        <c:ser>
          <c:idx val="4"/>
          <c:order val="0"/>
          <c:tx>
            <c:v>2012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2"/>
            <c:spPr>
              <a:solidFill>
                <a:srgbClr val="33CCCC"/>
              </a:solidFill>
              <a:ln>
                <a:solidFill>
                  <a:srgbClr val="FF00FF"/>
                </a:solidFill>
              </a:ln>
            </c:spPr>
          </c:marker>
          <c:dPt>
            <c:idx val="1"/>
            <c:spPr>
              <a:solidFill>
                <a:srgbClr val="4BACC6"/>
              </a:solidFill>
              <a:ln w="25400">
                <a:solidFill>
                  <a:srgbClr val="FF00FF"/>
                </a:solidFill>
              </a:ln>
            </c:spPr>
            <c:marker>
              <c:size val="2"/>
              <c:spPr>
                <a:solidFill>
                  <a:srgbClr val="33CCCC"/>
                </a:solidFill>
                <a:ln>
                  <a:solidFill>
                    <a:srgbClr val="FF00FF"/>
                  </a:solidFill>
                </a:ln>
              </c:spPr>
            </c:marker>
          </c:dPt>
          <c:cat>
            <c:strRef>
              <c:f>'[3]כמויות'!$A$6:$A$17</c:f>
              <c:strCache>
                <c:ptCount val="12"/>
                <c:pt idx="0">
                  <c:v>ינואר</c:v>
                </c:pt>
                <c:pt idx="1">
                  <c:v>פברואר</c:v>
                </c:pt>
                <c:pt idx="2">
                  <c:v>מרץ</c:v>
                </c:pt>
                <c:pt idx="3">
                  <c:v>אפריל</c:v>
                </c:pt>
                <c:pt idx="4">
                  <c:v>מאי</c:v>
                </c:pt>
                <c:pt idx="5">
                  <c:v>יוני</c:v>
                </c:pt>
                <c:pt idx="6">
                  <c:v>יולי</c:v>
                </c:pt>
                <c:pt idx="7">
                  <c:v>אוגוסט</c:v>
                </c:pt>
                <c:pt idx="8">
                  <c:v>ספטמבר</c:v>
                </c:pt>
                <c:pt idx="9">
                  <c:v>אוקטובר</c:v>
                </c:pt>
                <c:pt idx="10">
                  <c:v>נובמבר</c:v>
                </c:pt>
                <c:pt idx="11">
                  <c:v>דצמבר</c:v>
                </c:pt>
              </c:strCache>
            </c:strRef>
          </c:cat>
          <c:val>
            <c:numRef>
              <c:f>'[3]כמויות'!$S$6:$S$17</c:f>
              <c:numCache>
                <c:ptCount val="12"/>
                <c:pt idx="0">
                  <c:v>9748</c:v>
                </c:pt>
                <c:pt idx="1">
                  <c:v>4995</c:v>
                </c:pt>
                <c:pt idx="2">
                  <c:v>2215</c:v>
                </c:pt>
                <c:pt idx="3">
                  <c:v>3845</c:v>
                </c:pt>
                <c:pt idx="4">
                  <c:v>1758</c:v>
                </c:pt>
                <c:pt idx="5">
                  <c:v>3235</c:v>
                </c:pt>
                <c:pt idx="6">
                  <c:v>2150</c:v>
                </c:pt>
                <c:pt idx="7">
                  <c:v>3960</c:v>
                </c:pt>
                <c:pt idx="8">
                  <c:v>4575</c:v>
                </c:pt>
                <c:pt idx="9">
                  <c:v>14580</c:v>
                </c:pt>
                <c:pt idx="10">
                  <c:v>15280</c:v>
                </c:pt>
                <c:pt idx="11">
                  <c:v>21256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'[3]כמויות'!$T$6:$T$17</c:f>
              <c:numCache>
                <c:ptCount val="12"/>
                <c:pt idx="0">
                  <c:v>10005</c:v>
                </c:pt>
                <c:pt idx="1">
                  <c:v>4630</c:v>
                </c:pt>
                <c:pt idx="2">
                  <c:v>4590</c:v>
                </c:pt>
              </c:numCache>
            </c:numRef>
          </c:val>
          <c:smooth val="0"/>
        </c:ser>
        <c:marker val="1"/>
        <c:axId val="5963116"/>
        <c:axId val="53668045"/>
      </c:lineChart>
      <c:catAx>
        <c:axId val="59631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53668045"/>
        <c:crossesAt val="0"/>
        <c:auto val="1"/>
        <c:lblOffset val="100"/>
        <c:tickLblSkip val="1"/>
        <c:noMultiLvlLbl val="0"/>
      </c:catAx>
      <c:valAx>
        <c:axId val="53668045"/>
        <c:scaling>
          <c:orientation val="minMax"/>
          <c:max val="3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50" b="1" i="0" u="none" baseline="0">
                    <a:solidFill>
                      <a:srgbClr val="FF0000"/>
                    </a:solidFill>
                  </a:rPr>
                  <a:t>כמות ביחידות</a:t>
                </a:r>
              </a:p>
            </c:rich>
          </c:tx>
          <c:layout>
            <c:manualLayout>
              <c:xMode val="factor"/>
              <c:yMode val="factor"/>
              <c:x val="-0.007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000000"/>
                </a:solidFill>
              </a:defRPr>
            </a:pPr>
          </a:p>
        </c:txPr>
        <c:crossAx val="5963116"/>
        <c:crossesAt val="1"/>
        <c:crossBetween val="between"/>
        <c:dispUnits/>
        <c:majorUnit val="2000"/>
      </c:valAx>
      <c:spPr>
        <a:gradFill rotWithShape="1">
          <a:gsLst>
            <a:gs pos="0">
              <a:srgbClr val="6666FF"/>
            </a:gs>
            <a:gs pos="31000">
              <a:srgbClr val="D4DEFF"/>
            </a:gs>
            <a:gs pos="59000">
              <a:srgbClr val="D4DE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FF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25" b="1" i="0" u="none" baseline="0">
                <a:solidFill>
                  <a:srgbClr val="FF00FF"/>
                </a:solidFill>
              </a:rPr>
              <a:t>יבוא מכשירי </a:t>
            </a:r>
            <a:r>
              <a:rPr lang="en-US" cap="none" sz="1725" b="1" i="0" u="none" baseline="0">
                <a:solidFill>
                  <a:srgbClr val="FF00FF"/>
                </a:solidFill>
              </a:rPr>
              <a:t>DVD + </a:t>
            </a:r>
            <a:r>
              <a:rPr lang="en-US" cap="none" sz="1725" b="1" i="0" u="none" baseline="0">
                <a:solidFill>
                  <a:srgbClr val="FF00FF"/>
                </a:solidFill>
              </a:rPr>
              <a:t>וידאו לישראל</a:t>
            </a:r>
          </a:p>
        </c:rich>
      </c:tx>
      <c:layout>
        <c:manualLayout>
          <c:xMode val="factor"/>
          <c:yMode val="factor"/>
          <c:x val="0.12175"/>
          <c:y val="-0.02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1"/>
          <c:y val="0.126"/>
          <c:w val="0.945"/>
          <c:h val="0.87275"/>
        </c:manualLayout>
      </c:layout>
      <c:lineChart>
        <c:grouping val="standard"/>
        <c:varyColors val="0"/>
        <c:ser>
          <c:idx val="4"/>
          <c:order val="0"/>
          <c:tx>
            <c:v>2012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'[3]כמויות'!$A$6:$A$17</c:f>
              <c:strCache>
                <c:ptCount val="12"/>
                <c:pt idx="0">
                  <c:v>ינואר</c:v>
                </c:pt>
                <c:pt idx="1">
                  <c:v>פברואר</c:v>
                </c:pt>
                <c:pt idx="2">
                  <c:v>מרץ</c:v>
                </c:pt>
                <c:pt idx="3">
                  <c:v>אפריל</c:v>
                </c:pt>
                <c:pt idx="4">
                  <c:v>מאי</c:v>
                </c:pt>
                <c:pt idx="5">
                  <c:v>יוני</c:v>
                </c:pt>
                <c:pt idx="6">
                  <c:v>יולי</c:v>
                </c:pt>
                <c:pt idx="7">
                  <c:v>אוגוסט</c:v>
                </c:pt>
                <c:pt idx="8">
                  <c:v>ספטמבר</c:v>
                </c:pt>
                <c:pt idx="9">
                  <c:v>אוקטובר</c:v>
                </c:pt>
                <c:pt idx="10">
                  <c:v>נובמבר</c:v>
                </c:pt>
                <c:pt idx="11">
                  <c:v>דצמבר</c:v>
                </c:pt>
              </c:strCache>
            </c:strRef>
          </c:cat>
          <c:val>
            <c:numRef>
              <c:f>'[3]כמויות'!$V$6:$V$17</c:f>
              <c:numCache>
                <c:ptCount val="12"/>
                <c:pt idx="0">
                  <c:v>15080</c:v>
                </c:pt>
                <c:pt idx="1">
                  <c:v>18870</c:v>
                </c:pt>
                <c:pt idx="2">
                  <c:v>12406</c:v>
                </c:pt>
                <c:pt idx="3">
                  <c:v>18735</c:v>
                </c:pt>
                <c:pt idx="4">
                  <c:v>13329</c:v>
                </c:pt>
                <c:pt idx="5">
                  <c:v>8685</c:v>
                </c:pt>
                <c:pt idx="6">
                  <c:v>18315</c:v>
                </c:pt>
                <c:pt idx="7">
                  <c:v>18015</c:v>
                </c:pt>
                <c:pt idx="8">
                  <c:v>11800</c:v>
                </c:pt>
                <c:pt idx="9">
                  <c:v>12870</c:v>
                </c:pt>
                <c:pt idx="10">
                  <c:v>6560</c:v>
                </c:pt>
                <c:pt idx="11">
                  <c:v>21985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'[3]כמויות'!$W$6:$W$17</c:f>
              <c:numCache>
                <c:ptCount val="12"/>
                <c:pt idx="0">
                  <c:v>19495</c:v>
                </c:pt>
                <c:pt idx="1">
                  <c:v>11209</c:v>
                </c:pt>
                <c:pt idx="2">
                  <c:v>21515</c:v>
                </c:pt>
              </c:numCache>
            </c:numRef>
          </c:val>
          <c:smooth val="0"/>
        </c:ser>
        <c:marker val="1"/>
        <c:axId val="13250358"/>
        <c:axId val="52144359"/>
      </c:lineChart>
      <c:catAx>
        <c:axId val="132503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52144359"/>
        <c:crossesAt val="0"/>
        <c:auto val="1"/>
        <c:lblOffset val="100"/>
        <c:tickLblSkip val="1"/>
        <c:noMultiLvlLbl val="0"/>
      </c:catAx>
      <c:valAx>
        <c:axId val="52144359"/>
        <c:scaling>
          <c:orientation val="minMax"/>
          <c:max val="55000"/>
          <c:min val="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50" b="1" i="0" u="none" baseline="0">
                    <a:solidFill>
                      <a:srgbClr val="FF0000"/>
                    </a:solidFill>
                  </a:rPr>
                  <a:t>כמות ביחידות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000000"/>
                </a:solidFill>
              </a:defRPr>
            </a:pPr>
          </a:p>
        </c:txPr>
        <c:crossAx val="13250358"/>
        <c:crossesAt val="1"/>
        <c:crossBetween val="between"/>
        <c:dispUnits/>
        <c:majorUnit val="5000"/>
      </c:valAx>
      <c:spPr>
        <a:gradFill rotWithShape="1">
          <a:gsLst>
            <a:gs pos="0">
              <a:srgbClr val="6666FF"/>
            </a:gs>
            <a:gs pos="22000">
              <a:srgbClr val="D4DEFF"/>
            </a:gs>
            <a:gs pos="46001">
              <a:srgbClr val="D4DE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FF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25" b="1" i="0" u="none" baseline="0">
                <a:solidFill>
                  <a:srgbClr val="FF00FF"/>
                </a:solidFill>
              </a:rPr>
              <a:t>יבוא טלויזיות לישראל
</a:t>
            </a:r>
            <a:r>
              <a:rPr lang="en-US" cap="none" sz="1400" b="1" i="0" u="none" baseline="0">
                <a:solidFill>
                  <a:srgbClr val="0000FF"/>
                </a:solidFill>
              </a:rPr>
              <a:t>בשנים 2013, 2014</a:t>
            </a:r>
          </a:p>
        </c:rich>
      </c:tx>
      <c:layout>
        <c:manualLayout>
          <c:xMode val="factor"/>
          <c:yMode val="factor"/>
          <c:x val="0.02875"/>
          <c:y val="-0.019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3"/>
          <c:y val="0.12825"/>
          <c:w val="0.9445"/>
          <c:h val="0.8645"/>
        </c:manualLayout>
      </c:layout>
      <c:lineChart>
        <c:grouping val="standard"/>
        <c:varyColors val="0"/>
        <c:ser>
          <c:idx val="3"/>
          <c:order val="0"/>
          <c:tx>
            <c:v>2012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FF00FF"/>
              </a:solidFill>
              <a:ln>
                <a:solidFill>
                  <a:srgbClr val="666699"/>
                </a:solidFill>
              </a:ln>
            </c:spPr>
          </c:marker>
          <c:dPt>
            <c:idx val="1"/>
            <c:spPr>
              <a:solidFill>
                <a:srgbClr val="CC00CC"/>
              </a:solidFill>
              <a:ln w="25400">
                <a:solidFill>
                  <a:srgbClr val="FF00FF"/>
                </a:solidFill>
              </a:ln>
            </c:spPr>
            <c:marker>
              <c:size val="3"/>
              <c:spPr>
                <a:solidFill>
                  <a:srgbClr val="FF00FF"/>
                </a:solidFill>
                <a:ln>
                  <a:solidFill>
                    <a:srgbClr val="FF00FF"/>
                  </a:solidFill>
                </a:ln>
              </c:spPr>
            </c:marker>
          </c:dPt>
          <c:cat>
            <c:strRef>
              <c:f>'[3]כמויות'!$A$6:$A$17</c:f>
              <c:strCache>
                <c:ptCount val="12"/>
                <c:pt idx="0">
                  <c:v>ינואר</c:v>
                </c:pt>
                <c:pt idx="1">
                  <c:v>פברואר</c:v>
                </c:pt>
                <c:pt idx="2">
                  <c:v>מרץ</c:v>
                </c:pt>
                <c:pt idx="3">
                  <c:v>אפריל</c:v>
                </c:pt>
                <c:pt idx="4">
                  <c:v>מאי</c:v>
                </c:pt>
                <c:pt idx="5">
                  <c:v>יוני</c:v>
                </c:pt>
                <c:pt idx="6">
                  <c:v>יולי</c:v>
                </c:pt>
                <c:pt idx="7">
                  <c:v>אוגוסט</c:v>
                </c:pt>
                <c:pt idx="8">
                  <c:v>ספטמבר</c:v>
                </c:pt>
                <c:pt idx="9">
                  <c:v>אוקטובר</c:v>
                </c:pt>
                <c:pt idx="10">
                  <c:v>נובמבר</c:v>
                </c:pt>
                <c:pt idx="11">
                  <c:v>דצמבר</c:v>
                </c:pt>
              </c:strCache>
            </c:strRef>
          </c:cat>
          <c:val>
            <c:numRef>
              <c:f>'[3]כמויות'!$Y$6:$Y$17</c:f>
              <c:numCache>
                <c:ptCount val="12"/>
                <c:pt idx="0">
                  <c:v>59175</c:v>
                </c:pt>
                <c:pt idx="1">
                  <c:v>57440</c:v>
                </c:pt>
                <c:pt idx="2">
                  <c:v>47222</c:v>
                </c:pt>
                <c:pt idx="3">
                  <c:v>57976</c:v>
                </c:pt>
                <c:pt idx="4">
                  <c:v>62380</c:v>
                </c:pt>
                <c:pt idx="5">
                  <c:v>52980</c:v>
                </c:pt>
                <c:pt idx="6">
                  <c:v>71724</c:v>
                </c:pt>
                <c:pt idx="7">
                  <c:v>56645</c:v>
                </c:pt>
                <c:pt idx="8">
                  <c:v>45755</c:v>
                </c:pt>
                <c:pt idx="9">
                  <c:v>44980</c:v>
                </c:pt>
                <c:pt idx="10">
                  <c:v>49535</c:v>
                </c:pt>
                <c:pt idx="11">
                  <c:v>64236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'[3]כמויות'!$Z$6:$Z$17</c:f>
              <c:numCache>
                <c:ptCount val="12"/>
                <c:pt idx="0">
                  <c:v>45705</c:v>
                </c:pt>
                <c:pt idx="1">
                  <c:v>62543</c:v>
                </c:pt>
                <c:pt idx="2">
                  <c:v>77335</c:v>
                </c:pt>
              </c:numCache>
            </c:numRef>
          </c:val>
          <c:smooth val="0"/>
        </c:ser>
        <c:marker val="1"/>
        <c:axId val="66646048"/>
        <c:axId val="62943521"/>
      </c:lineChart>
      <c:catAx>
        <c:axId val="666460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62943521"/>
        <c:crossesAt val="0"/>
        <c:auto val="1"/>
        <c:lblOffset val="100"/>
        <c:tickLblSkip val="1"/>
        <c:noMultiLvlLbl val="0"/>
      </c:catAx>
      <c:valAx>
        <c:axId val="62943521"/>
        <c:scaling>
          <c:orientation val="minMax"/>
          <c:max val="90000"/>
          <c:min val="3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50" b="1" i="0" u="none" baseline="0">
                    <a:solidFill>
                      <a:srgbClr val="FF0000"/>
                    </a:solidFill>
                  </a:rPr>
                  <a:t>כמות ביחידות</a:t>
                </a:r>
              </a:p>
            </c:rich>
          </c:tx>
          <c:layout>
            <c:manualLayout>
              <c:xMode val="factor"/>
              <c:yMode val="factor"/>
              <c:x val="-0.006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000000"/>
                </a:solidFill>
              </a:defRPr>
            </a:pPr>
          </a:p>
        </c:txPr>
        <c:crossAx val="66646048"/>
        <c:crossesAt val="1"/>
        <c:crossBetween val="between"/>
        <c:dispUnits/>
        <c:majorUnit val="5000"/>
      </c:valAx>
      <c:spPr>
        <a:gradFill rotWithShape="1">
          <a:gsLst>
            <a:gs pos="0">
              <a:srgbClr val="6666FF"/>
            </a:gs>
            <a:gs pos="25000">
              <a:srgbClr val="D4DEFF"/>
            </a:gs>
            <a:gs pos="46001">
              <a:srgbClr val="D4DE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FF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25" b="1" i="0" u="none" baseline="0">
                <a:solidFill>
                  <a:srgbClr val="FF00FF"/>
                </a:solidFill>
              </a:rPr>
              <a:t>יבוא סיגריות לישראל</a:t>
            </a:r>
          </a:p>
        </c:rich>
      </c:tx>
      <c:layout>
        <c:manualLayout>
          <c:xMode val="factor"/>
          <c:yMode val="factor"/>
          <c:x val="0.02775"/>
          <c:y val="-0.02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9"/>
          <c:y val="0.1325"/>
          <c:w val="0.947"/>
          <c:h val="0.85425"/>
        </c:manualLayout>
      </c:layout>
      <c:lineChart>
        <c:grouping val="standard"/>
        <c:varyColors val="0"/>
        <c:ser>
          <c:idx val="0"/>
          <c:order val="0"/>
          <c:tx>
            <c:v>2013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'[3]כמויות'!$A$6:$A$17</c:f>
              <c:strCache>
                <c:ptCount val="12"/>
                <c:pt idx="0">
                  <c:v>ינואר</c:v>
                </c:pt>
                <c:pt idx="1">
                  <c:v>פברואר</c:v>
                </c:pt>
                <c:pt idx="2">
                  <c:v>מרץ</c:v>
                </c:pt>
                <c:pt idx="3">
                  <c:v>אפריל</c:v>
                </c:pt>
                <c:pt idx="4">
                  <c:v>מאי</c:v>
                </c:pt>
                <c:pt idx="5">
                  <c:v>יוני</c:v>
                </c:pt>
                <c:pt idx="6">
                  <c:v>יולי</c:v>
                </c:pt>
                <c:pt idx="7">
                  <c:v>אוגוסט</c:v>
                </c:pt>
                <c:pt idx="8">
                  <c:v>ספטמבר</c:v>
                </c:pt>
                <c:pt idx="9">
                  <c:v>אוקטובר</c:v>
                </c:pt>
                <c:pt idx="10">
                  <c:v>נובמבר</c:v>
                </c:pt>
                <c:pt idx="11">
                  <c:v>דצמבר</c:v>
                </c:pt>
              </c:strCache>
            </c:strRef>
          </c:cat>
          <c:val>
            <c:numRef>
              <c:f>'[3]כמויות'!$AC$6:$AC$17</c:f>
              <c:numCache>
                <c:ptCount val="12"/>
                <c:pt idx="0">
                  <c:v>22528.75</c:v>
                </c:pt>
                <c:pt idx="1">
                  <c:v>21783.8</c:v>
                </c:pt>
                <c:pt idx="2">
                  <c:v>25513.95</c:v>
                </c:pt>
              </c:numCache>
            </c:numRef>
          </c:val>
          <c:smooth val="0"/>
        </c:ser>
        <c:ser>
          <c:idx val="1"/>
          <c:order val="1"/>
          <c:tx>
            <c:v>2012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'[3]כמויות'!$AB$6:$AB$17</c:f>
              <c:numCache>
                <c:ptCount val="12"/>
                <c:pt idx="0">
                  <c:v>28943.55</c:v>
                </c:pt>
                <c:pt idx="1">
                  <c:v>25486</c:v>
                </c:pt>
                <c:pt idx="2">
                  <c:v>28827.75</c:v>
                </c:pt>
                <c:pt idx="3">
                  <c:v>28380.85</c:v>
                </c:pt>
                <c:pt idx="4">
                  <c:v>27351.5</c:v>
                </c:pt>
                <c:pt idx="5">
                  <c:v>26630.6</c:v>
                </c:pt>
                <c:pt idx="6">
                  <c:v>28033.65</c:v>
                </c:pt>
                <c:pt idx="7">
                  <c:v>28022.5</c:v>
                </c:pt>
                <c:pt idx="8">
                  <c:v>24562.45</c:v>
                </c:pt>
                <c:pt idx="9">
                  <c:v>28089.6</c:v>
                </c:pt>
                <c:pt idx="10">
                  <c:v>23291.25</c:v>
                </c:pt>
                <c:pt idx="11">
                  <c:v>28399.15</c:v>
                </c:pt>
              </c:numCache>
            </c:numRef>
          </c:val>
          <c:smooth val="0"/>
        </c:ser>
        <c:marker val="1"/>
        <c:axId val="29620778"/>
        <c:axId val="65260411"/>
      </c:lineChart>
      <c:catAx>
        <c:axId val="296207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65260411"/>
        <c:crossesAt val="0"/>
        <c:auto val="1"/>
        <c:lblOffset val="100"/>
        <c:tickLblSkip val="1"/>
        <c:noMultiLvlLbl val="0"/>
      </c:catAx>
      <c:valAx>
        <c:axId val="65260411"/>
        <c:scaling>
          <c:orientation val="minMax"/>
          <c:max val="35000"/>
          <c:min val="2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50" b="1" i="0" u="none" baseline="0">
                    <a:solidFill>
                      <a:srgbClr val="FF0000"/>
                    </a:solidFill>
                  </a:rPr>
                  <a:t>כמות ביחידות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000000"/>
                </a:solidFill>
              </a:defRPr>
            </a:pPr>
          </a:p>
        </c:txPr>
        <c:crossAx val="29620778"/>
        <c:crossesAt val="1"/>
        <c:crossBetween val="between"/>
        <c:dispUnits/>
        <c:majorUnit val="1000"/>
      </c:valAx>
      <c:spPr>
        <a:gradFill rotWithShape="1">
          <a:gsLst>
            <a:gs pos="0">
              <a:srgbClr val="6666FF"/>
            </a:gs>
            <a:gs pos="28999">
              <a:srgbClr val="D4DEFF"/>
            </a:gs>
            <a:gs pos="44000">
              <a:srgbClr val="D4DE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FF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25" b="1" i="0" u="none" baseline="0">
                <a:solidFill>
                  <a:srgbClr val="FF00FF"/>
                </a:solidFill>
              </a:rPr>
              <a:t> יבוא מכוניות נוסעים לישראל
</a:t>
            </a:r>
          </a:p>
        </c:rich>
      </c:tx>
      <c:layout>
        <c:manualLayout>
          <c:xMode val="factor"/>
          <c:yMode val="factor"/>
          <c:x val="0.08275"/>
          <c:y val="-0.01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175"/>
          <c:y val="0.12925"/>
          <c:w val="0.94725"/>
          <c:h val="0.8715"/>
        </c:manualLayout>
      </c:layout>
      <c:lineChart>
        <c:grouping val="standard"/>
        <c:varyColors val="0"/>
        <c:ser>
          <c:idx val="0"/>
          <c:order val="0"/>
          <c:tx>
            <c:v>2013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'[3]כמויות'!$A$6:$A$17</c:f>
              <c:strCache>
                <c:ptCount val="12"/>
                <c:pt idx="0">
                  <c:v>ינואר</c:v>
                </c:pt>
                <c:pt idx="1">
                  <c:v>פברואר</c:v>
                </c:pt>
                <c:pt idx="2">
                  <c:v>מרץ</c:v>
                </c:pt>
                <c:pt idx="3">
                  <c:v>אפריל</c:v>
                </c:pt>
                <c:pt idx="4">
                  <c:v>מאי</c:v>
                </c:pt>
                <c:pt idx="5">
                  <c:v>יוני</c:v>
                </c:pt>
                <c:pt idx="6">
                  <c:v>יולי</c:v>
                </c:pt>
                <c:pt idx="7">
                  <c:v>אוגוסט</c:v>
                </c:pt>
                <c:pt idx="8">
                  <c:v>ספטמבר</c:v>
                </c:pt>
                <c:pt idx="9">
                  <c:v>אוקטובר</c:v>
                </c:pt>
                <c:pt idx="10">
                  <c:v>נובמבר</c:v>
                </c:pt>
                <c:pt idx="11">
                  <c:v>דצמבר</c:v>
                </c:pt>
              </c:strCache>
            </c:strRef>
          </c:cat>
          <c:val>
            <c:numRef>
              <c:f>'[3]כמויות'!$AF$6:$AF$17</c:f>
              <c:numCache>
                <c:ptCount val="12"/>
                <c:pt idx="0">
                  <c:v>21590</c:v>
                </c:pt>
                <c:pt idx="1">
                  <c:v>22525</c:v>
                </c:pt>
                <c:pt idx="2">
                  <c:v>22174</c:v>
                </c:pt>
              </c:numCache>
            </c:numRef>
          </c:val>
          <c:smooth val="0"/>
        </c:ser>
        <c:ser>
          <c:idx val="1"/>
          <c:order val="1"/>
          <c:tx>
            <c:v>2012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'[3]כמויות'!$A$6:$A$17</c:f>
              <c:strCache>
                <c:ptCount val="12"/>
                <c:pt idx="0">
                  <c:v>ינואר</c:v>
                </c:pt>
                <c:pt idx="1">
                  <c:v>פברואר</c:v>
                </c:pt>
                <c:pt idx="2">
                  <c:v>מרץ</c:v>
                </c:pt>
                <c:pt idx="3">
                  <c:v>אפריל</c:v>
                </c:pt>
                <c:pt idx="4">
                  <c:v>מאי</c:v>
                </c:pt>
                <c:pt idx="5">
                  <c:v>יוני</c:v>
                </c:pt>
                <c:pt idx="6">
                  <c:v>יולי</c:v>
                </c:pt>
                <c:pt idx="7">
                  <c:v>אוגוסט</c:v>
                </c:pt>
                <c:pt idx="8">
                  <c:v>ספטמבר</c:v>
                </c:pt>
                <c:pt idx="9">
                  <c:v>אוקטובר</c:v>
                </c:pt>
                <c:pt idx="10">
                  <c:v>נובמבר</c:v>
                </c:pt>
                <c:pt idx="11">
                  <c:v>דצמבר</c:v>
                </c:pt>
              </c:strCache>
            </c:strRef>
          </c:cat>
          <c:val>
            <c:numRef>
              <c:f>'[3]כמויות'!$AE$6:$AE$17</c:f>
              <c:numCache>
                <c:ptCount val="12"/>
                <c:pt idx="0">
                  <c:v>16850</c:v>
                </c:pt>
                <c:pt idx="1">
                  <c:v>21550</c:v>
                </c:pt>
                <c:pt idx="2">
                  <c:v>16578</c:v>
                </c:pt>
                <c:pt idx="3">
                  <c:v>15372</c:v>
                </c:pt>
                <c:pt idx="4">
                  <c:v>18180</c:v>
                </c:pt>
                <c:pt idx="5">
                  <c:v>19684</c:v>
                </c:pt>
                <c:pt idx="6">
                  <c:v>25644</c:v>
                </c:pt>
                <c:pt idx="7">
                  <c:v>12837</c:v>
                </c:pt>
                <c:pt idx="8">
                  <c:v>10386</c:v>
                </c:pt>
                <c:pt idx="9">
                  <c:v>18196</c:v>
                </c:pt>
                <c:pt idx="10">
                  <c:v>15432</c:v>
                </c:pt>
                <c:pt idx="11">
                  <c:v>13018</c:v>
                </c:pt>
              </c:numCache>
            </c:numRef>
          </c:val>
          <c:smooth val="0"/>
        </c:ser>
        <c:marker val="1"/>
        <c:axId val="50472788"/>
        <c:axId val="51601909"/>
      </c:lineChart>
      <c:catAx>
        <c:axId val="504727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51601909"/>
        <c:crossesAt val="0"/>
        <c:auto val="1"/>
        <c:lblOffset val="100"/>
        <c:tickLblSkip val="1"/>
        <c:noMultiLvlLbl val="0"/>
      </c:catAx>
      <c:valAx>
        <c:axId val="51601909"/>
        <c:scaling>
          <c:orientation val="minMax"/>
          <c:max val="33000"/>
          <c:min val="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50" b="1" i="0" u="none" baseline="0">
                    <a:solidFill>
                      <a:srgbClr val="FF0000"/>
                    </a:solidFill>
                  </a:rPr>
                  <a:t>כמות ביחידות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000000"/>
                </a:solidFill>
              </a:defRPr>
            </a:pPr>
          </a:p>
        </c:txPr>
        <c:crossAx val="50472788"/>
        <c:crossesAt val="1"/>
        <c:crossBetween val="between"/>
        <c:dispUnits/>
        <c:majorUnit val="2000"/>
      </c:valAx>
      <c:spPr>
        <a:gradFill rotWithShape="1">
          <a:gsLst>
            <a:gs pos="0">
              <a:srgbClr val="6666FF"/>
            </a:gs>
            <a:gs pos="22000">
              <a:srgbClr val="D4DEFF"/>
            </a:gs>
            <a:gs pos="41000">
              <a:srgbClr val="D4DEFF"/>
            </a:gs>
            <a:gs pos="64000">
              <a:srgbClr val="EEF2FC"/>
            </a:gs>
            <a:gs pos="84000">
              <a:srgbClr val="DCE6F2"/>
            </a:gs>
            <a:gs pos="90833">
              <a:srgbClr val="E3EBF5"/>
            </a:gs>
          </a:gsLst>
          <a:lin ang="5400000" scaled="1"/>
        </a:gradFill>
        <a:ln w="12700">
          <a:solidFill>
            <a:srgbClr val="0000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FF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25" b="1" i="0" u="none" baseline="0">
                <a:solidFill>
                  <a:srgbClr val="0000FF"/>
                </a:solidFill>
              </a:rPr>
              <a:t> </a:t>
            </a:r>
            <a:r>
              <a:rPr lang="en-US" cap="none" sz="1725" b="1" i="0" u="none" baseline="0">
                <a:solidFill>
                  <a:srgbClr val="FF00FF"/>
                </a:solidFill>
              </a:rPr>
              <a:t>יבוא מכוניות מסחריות לישראל</a:t>
            </a:r>
          </a:p>
        </c:rich>
      </c:tx>
      <c:layout>
        <c:manualLayout>
          <c:xMode val="factor"/>
          <c:yMode val="factor"/>
          <c:x val="0.10375"/>
          <c:y val="-0.01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775"/>
          <c:y val="0.153"/>
          <c:w val="0.9335"/>
          <c:h val="0.863"/>
        </c:manualLayout>
      </c:layout>
      <c:lineChart>
        <c:grouping val="standard"/>
        <c:varyColors val="0"/>
        <c:ser>
          <c:idx val="0"/>
          <c:order val="0"/>
          <c:tx>
            <c:v>2013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'[3]כמויות'!$A$6:$A$17</c:f>
              <c:strCache>
                <c:ptCount val="12"/>
                <c:pt idx="0">
                  <c:v>ינואר</c:v>
                </c:pt>
                <c:pt idx="1">
                  <c:v>פברואר</c:v>
                </c:pt>
                <c:pt idx="2">
                  <c:v>מרץ</c:v>
                </c:pt>
                <c:pt idx="3">
                  <c:v>אפריל</c:v>
                </c:pt>
                <c:pt idx="4">
                  <c:v>מאי</c:v>
                </c:pt>
                <c:pt idx="5">
                  <c:v>יוני</c:v>
                </c:pt>
                <c:pt idx="6">
                  <c:v>יולי</c:v>
                </c:pt>
                <c:pt idx="7">
                  <c:v>אוגוסט</c:v>
                </c:pt>
                <c:pt idx="8">
                  <c:v>ספטמבר</c:v>
                </c:pt>
                <c:pt idx="9">
                  <c:v>אוקטובר</c:v>
                </c:pt>
                <c:pt idx="10">
                  <c:v>נובמבר</c:v>
                </c:pt>
                <c:pt idx="11">
                  <c:v>דצמבר</c:v>
                </c:pt>
              </c:strCache>
            </c:strRef>
          </c:cat>
          <c:val>
            <c:numRef>
              <c:f>'[3]כמויות'!$AI$6:$AI$17</c:f>
              <c:numCache>
                <c:ptCount val="12"/>
                <c:pt idx="0">
                  <c:v>647</c:v>
                </c:pt>
                <c:pt idx="1">
                  <c:v>728</c:v>
                </c:pt>
                <c:pt idx="2">
                  <c:v>737</c:v>
                </c:pt>
              </c:numCache>
            </c:numRef>
          </c:val>
          <c:smooth val="0"/>
        </c:ser>
        <c:ser>
          <c:idx val="1"/>
          <c:order val="1"/>
          <c:tx>
            <c:v>2012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'[3]כמויות'!$A$6:$A$17</c:f>
              <c:strCache>
                <c:ptCount val="12"/>
                <c:pt idx="0">
                  <c:v>ינואר</c:v>
                </c:pt>
                <c:pt idx="1">
                  <c:v>פברואר</c:v>
                </c:pt>
                <c:pt idx="2">
                  <c:v>מרץ</c:v>
                </c:pt>
                <c:pt idx="3">
                  <c:v>אפריל</c:v>
                </c:pt>
                <c:pt idx="4">
                  <c:v>מאי</c:v>
                </c:pt>
                <c:pt idx="5">
                  <c:v>יוני</c:v>
                </c:pt>
                <c:pt idx="6">
                  <c:v>יולי</c:v>
                </c:pt>
                <c:pt idx="7">
                  <c:v>אוגוסט</c:v>
                </c:pt>
                <c:pt idx="8">
                  <c:v>ספטמבר</c:v>
                </c:pt>
                <c:pt idx="9">
                  <c:v>אוקטובר</c:v>
                </c:pt>
                <c:pt idx="10">
                  <c:v>נובמבר</c:v>
                </c:pt>
                <c:pt idx="11">
                  <c:v>דצמבר</c:v>
                </c:pt>
              </c:strCache>
            </c:strRef>
          </c:cat>
          <c:val>
            <c:numRef>
              <c:f>'[3]כמויות'!$AH$6:$AH$17</c:f>
              <c:numCache>
                <c:ptCount val="12"/>
                <c:pt idx="0">
                  <c:v>507</c:v>
                </c:pt>
                <c:pt idx="1">
                  <c:v>934</c:v>
                </c:pt>
                <c:pt idx="2">
                  <c:v>332</c:v>
                </c:pt>
                <c:pt idx="3">
                  <c:v>642</c:v>
                </c:pt>
                <c:pt idx="4">
                  <c:v>375</c:v>
                </c:pt>
                <c:pt idx="5">
                  <c:v>541</c:v>
                </c:pt>
                <c:pt idx="6">
                  <c:v>1098</c:v>
                </c:pt>
                <c:pt idx="7">
                  <c:v>583</c:v>
                </c:pt>
                <c:pt idx="8">
                  <c:v>272</c:v>
                </c:pt>
                <c:pt idx="9">
                  <c:v>383</c:v>
                </c:pt>
                <c:pt idx="10">
                  <c:v>823</c:v>
                </c:pt>
                <c:pt idx="11">
                  <c:v>829</c:v>
                </c:pt>
              </c:numCache>
            </c:numRef>
          </c:val>
          <c:smooth val="0"/>
        </c:ser>
        <c:marker val="1"/>
        <c:axId val="61763998"/>
        <c:axId val="19005071"/>
      </c:lineChart>
      <c:catAx>
        <c:axId val="617639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19005071"/>
        <c:crossesAt val="0"/>
        <c:auto val="1"/>
        <c:lblOffset val="100"/>
        <c:tickLblSkip val="1"/>
        <c:noMultiLvlLbl val="0"/>
      </c:catAx>
      <c:valAx>
        <c:axId val="19005071"/>
        <c:scaling>
          <c:orientation val="minMax"/>
          <c:max val="1500"/>
          <c:min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50" b="1" i="0" u="none" baseline="0">
                    <a:solidFill>
                      <a:srgbClr val="FF0000"/>
                    </a:solidFill>
                  </a:rPr>
                  <a:t>כמות ביחידות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1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000000"/>
                </a:solidFill>
              </a:defRPr>
            </a:pPr>
          </a:p>
        </c:txPr>
        <c:crossAx val="61763998"/>
        <c:crossesAt val="1"/>
        <c:crossBetween val="between"/>
        <c:dispUnits/>
        <c:majorUnit val="100"/>
      </c:valAx>
      <c:spPr>
        <a:gradFill rotWithShape="1">
          <a:gsLst>
            <a:gs pos="0">
              <a:srgbClr val="6666FF"/>
            </a:gs>
            <a:gs pos="35001">
              <a:srgbClr val="D4DEFF"/>
            </a:gs>
            <a:gs pos="50999">
              <a:srgbClr val="D4DE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FF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276225</xdr:colOff>
      <xdr:row>15</xdr:row>
      <xdr:rowOff>9525</xdr:rowOff>
    </xdr:from>
    <xdr:ext cx="4448175" cy="419100"/>
    <xdr:sp>
      <xdr:nvSpPr>
        <xdr:cNvPr id="1" name="מלבן 4"/>
        <xdr:cNvSpPr>
          <a:spLocks/>
        </xdr:cNvSpPr>
      </xdr:nvSpPr>
      <xdr:spPr>
        <a:xfrm>
          <a:off x="1362075" y="2867025"/>
          <a:ext cx="44481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200" b="1" i="0" u="none" baseline="0"/>
            <a:t>יבוא רכב וחלקיו -</a:t>
          </a:r>
          <a:r>
            <a:rPr lang="en-US" cap="none" sz="3200" b="1" i="0" u="none" baseline="0"/>
            <a:t> ינואר</a:t>
          </a:r>
          <a:r>
            <a:rPr lang="en-US" cap="none" sz="3200" b="1" i="0" u="none" baseline="0"/>
            <a:t> </a:t>
          </a:r>
          <a:r>
            <a:rPr lang="en-US" cap="none" sz="3200" b="1" i="0" u="none" baseline="0"/>
            <a:t>2014</a:t>
          </a:r>
          <a:r>
            <a:rPr lang="en-US" cap="none" sz="1100" b="1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2</xdr:col>
      <xdr:colOff>533400</xdr:colOff>
      <xdr:row>40</xdr:row>
      <xdr:rowOff>219075</xdr:rowOff>
    </xdr:from>
    <xdr:ext cx="4448175" cy="419100"/>
    <xdr:sp>
      <xdr:nvSpPr>
        <xdr:cNvPr id="2" name="מלבן 5"/>
        <xdr:cNvSpPr>
          <a:spLocks/>
        </xdr:cNvSpPr>
      </xdr:nvSpPr>
      <xdr:spPr>
        <a:xfrm>
          <a:off x="1619250" y="6638925"/>
          <a:ext cx="44481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200" b="1" i="0" u="none" baseline="0"/>
            <a:t>יבוא מוצרי צריכה -</a:t>
          </a:r>
          <a:r>
            <a:rPr lang="en-US" cap="none" sz="3200" b="1" i="0" u="none" baseline="0"/>
            <a:t> ינואר</a:t>
          </a:r>
          <a:r>
            <a:rPr lang="en-US" cap="none" sz="3200" b="1" i="0" u="none" baseline="0"/>
            <a:t> </a:t>
          </a:r>
          <a:r>
            <a:rPr lang="en-US" cap="none" sz="3200" b="1" i="0" u="none" baseline="0"/>
            <a:t>2014
</a:t>
          </a:r>
        </a:p>
      </xdr:txBody>
    </xdr:sp>
    <xdr:clientData/>
  </xdr:oneCellAnchor>
  <xdr:oneCellAnchor>
    <xdr:from>
      <xdr:col>0</xdr:col>
      <xdr:colOff>0</xdr:colOff>
      <xdr:row>78</xdr:row>
      <xdr:rowOff>85725</xdr:rowOff>
    </xdr:from>
    <xdr:ext cx="5133975" cy="438150"/>
    <xdr:sp>
      <xdr:nvSpPr>
        <xdr:cNvPr id="3" name="מלבן 6"/>
        <xdr:cNvSpPr>
          <a:spLocks/>
        </xdr:cNvSpPr>
      </xdr:nvSpPr>
      <xdr:spPr>
        <a:xfrm>
          <a:off x="0" y="10334625"/>
          <a:ext cx="51339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400" b="1" i="0" u="none" baseline="0"/>
            <a:t>הכנסות מס-קניה</a:t>
          </a:r>
          <a:r>
            <a:rPr lang="en-US" cap="none" sz="2400" b="1" i="0" u="none" baseline="0"/>
            <a:t> ממוצרים אחרים </a:t>
          </a:r>
          <a:r>
            <a:rPr lang="en-US" cap="none" sz="2400" b="1" i="0" u="none" baseline="0"/>
            <a:t>- ינואר</a:t>
          </a:r>
          <a:r>
            <a:rPr lang="en-US" cap="none" sz="2400" b="1" i="0" u="none" baseline="0"/>
            <a:t> 2014</a:t>
          </a:r>
        </a:p>
      </xdr:txBody>
    </xdr:sp>
    <xdr:clientData/>
  </xdr:oneCellAnchor>
  <xdr:twoCellAnchor>
    <xdr:from>
      <xdr:col>0</xdr:col>
      <xdr:colOff>133350</xdr:colOff>
      <xdr:row>0</xdr:row>
      <xdr:rowOff>123825</xdr:rowOff>
    </xdr:from>
    <xdr:to>
      <xdr:col>13</xdr:col>
      <xdr:colOff>523875</xdr:colOff>
      <xdr:row>14</xdr:row>
      <xdr:rowOff>28575</xdr:rowOff>
    </xdr:to>
    <xdr:sp>
      <xdr:nvSpPr>
        <xdr:cNvPr id="4" name="TextBox 7"/>
        <xdr:cNvSpPr txBox="1">
          <a:spLocks noChangeArrowheads="1"/>
        </xdr:cNvSpPr>
      </xdr:nvSpPr>
      <xdr:spPr>
        <a:xfrm>
          <a:off x="133350" y="123825"/>
          <a:ext cx="8172450" cy="25717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1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יבוא מוצרים בני קיימא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יבוא כלי רכב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בחודש ינואר 2014  נרשם יבוא בהיקף של 21,590 כלי רכב (פרטיים) לעומת 19,187 כלי רכב בינואר 2013,  עליה  בשיעור של 12.5% . יבוא רכב מסחרי הסתכם ב – 647 כלי רכב לעומת 674 כלי רכב בינואר 2013, ירידה של 4%. נתוני יבוא כלי רכב בחודשי ינואר הם גבוהים, בדרך כלל, עקב רישום רכב כמודל  של שנה חדשה.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נתוני המגמה מצביעים על ירידה ביבוא כלי הרכב לישראל.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מוצרי חשמל ואלקטרוניקה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בחודש ינואר 2014  נרשמה מגמה מעורבת ביבוא מוצרי חשמל לבנים. במקררים נרשמה ירידה ביבוא בשיעור של כ – 48%. במכונות כביסה חלה ירידה של כ- 27%,  במייבשי כביסה חלה עליה  של 8.8%, במדיחי כלים חלה עליה של כ- 37%. גם ביבוא אלקטרוניקה בידורית קיימת מגמה מעורבת,  ביבוא טלוויזיות חלה ירידה ביבוא של כ- 23%. ובוידיאו ו - 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DVD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חלה עליה ביבוא בשיעור של כ- 29%.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סה"כ ערך כלל היבוא בחודש ינואר 2014 הסתכם בכ – 5.8 מיליארד $  - עליה בשיעור של  7.3% לעומת ינואר 2013.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0.23325</cdr:x>
      <cdr:y>0.3455</cdr:y>
    </cdr:from>
    <cdr:to>
      <cdr:x>0.36</cdr:x>
      <cdr:y>0.46825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1200150" y="1714500"/>
          <a:ext cx="65722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0" bIns="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0.14775</cdr:x>
      <cdr:y>0.316</cdr:y>
    </cdr:from>
    <cdr:to>
      <cdr:x>0.27475</cdr:x>
      <cdr:y>0.44075</cdr:y>
    </cdr:to>
    <cdr:sp>
      <cdr:nvSpPr>
        <cdr:cNvPr id="2" name="Text Box 2"/>
        <cdr:cNvSpPr txBox="1">
          <a:spLocks noChangeArrowheads="1"/>
        </cdr:cNvSpPr>
      </cdr:nvSpPr>
      <cdr:spPr>
        <a:xfrm>
          <a:off x="762000" y="1571625"/>
          <a:ext cx="65722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0" bIns="0"/>
        <a:p>
          <a:pPr algn="l">
            <a:defRPr/>
          </a:pPr>
          <a:r>
            <a:rPr lang="en-US" cap="none" sz="1500" b="1" i="0" u="none" baseline="0">
              <a:solidFill>
                <a:srgbClr val="FF00FF"/>
              </a:solidFill>
            </a:rPr>
            <a:t>2013</a:t>
          </a:r>
        </a:p>
      </cdr:txBody>
    </cdr:sp>
  </cdr:relSizeAnchor>
  <cdr:relSizeAnchor xmlns:cdr="http://schemas.openxmlformats.org/drawingml/2006/chartDrawing">
    <cdr:from>
      <cdr:x>0.23325</cdr:x>
      <cdr:y>0.3455</cdr:y>
    </cdr:from>
    <cdr:to>
      <cdr:x>0.36</cdr:x>
      <cdr:y>0.46825</cdr:y>
    </cdr:to>
    <cdr:sp fLocksText="0">
      <cdr:nvSpPr>
        <cdr:cNvPr id="3" name="Text Box 2"/>
        <cdr:cNvSpPr txBox="1">
          <a:spLocks noChangeArrowheads="1"/>
        </cdr:cNvSpPr>
      </cdr:nvSpPr>
      <cdr:spPr>
        <a:xfrm>
          <a:off x="1200150" y="1714500"/>
          <a:ext cx="65722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0" bIns="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0.14775</cdr:x>
      <cdr:y>0.7725</cdr:y>
    </cdr:from>
    <cdr:to>
      <cdr:x>0.2755</cdr:x>
      <cdr:y>0.89725</cdr:y>
    </cdr:to>
    <cdr:sp>
      <cdr:nvSpPr>
        <cdr:cNvPr id="4" name="Text Box 1"/>
        <cdr:cNvSpPr txBox="1">
          <a:spLocks noChangeArrowheads="1"/>
        </cdr:cNvSpPr>
      </cdr:nvSpPr>
      <cdr:spPr>
        <a:xfrm>
          <a:off x="762000" y="3848100"/>
          <a:ext cx="65722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0" bIns="0"/>
        <a:p>
          <a:pPr algn="l">
            <a:defRPr/>
          </a:pPr>
          <a:r>
            <a:rPr lang="en-US" cap="none" sz="15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2014</a:t>
          </a:r>
          <a:r>
            <a:rPr lang="en-US" cap="none" sz="15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0.35825</cdr:x>
      <cdr:y>0.065</cdr:y>
    </cdr:from>
    <cdr:to>
      <cdr:x>0.744</cdr:x>
      <cdr:y>0.18275</cdr:y>
    </cdr:to>
    <cdr:pic>
      <cdr:nvPicPr>
        <cdr:cNvPr id="5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847850" y="314325"/>
          <a:ext cx="1990725" cy="5905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0.1965</cdr:x>
      <cdr:y>0.898</cdr:y>
    </cdr:from>
    <cdr:to>
      <cdr:x>0.3235</cdr:x>
      <cdr:y>0.9745</cdr:y>
    </cdr:to>
    <cdr:sp>
      <cdr:nvSpPr>
        <cdr:cNvPr id="1" name="Text Box 1"/>
        <cdr:cNvSpPr txBox="1">
          <a:spLocks noChangeArrowheads="1"/>
        </cdr:cNvSpPr>
      </cdr:nvSpPr>
      <cdr:spPr>
        <a:xfrm>
          <a:off x="1038225" y="4105275"/>
          <a:ext cx="67627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0" bIns="0"/>
        <a:p>
          <a:pPr algn="l">
            <a:defRPr/>
          </a:pPr>
          <a:r>
            <a:rPr lang="en-US" cap="none" sz="15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2014</a:t>
          </a:r>
          <a:r>
            <a:rPr lang="en-US" cap="none" sz="15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0.237</cdr:x>
      <cdr:y>0.3955</cdr:y>
    </cdr:from>
    <cdr:to>
      <cdr:x>0.36325</cdr:x>
      <cdr:y>0.52175</cdr:y>
    </cdr:to>
    <cdr:sp>
      <cdr:nvSpPr>
        <cdr:cNvPr id="2" name="Text Box 2"/>
        <cdr:cNvSpPr txBox="1">
          <a:spLocks noChangeArrowheads="1"/>
        </cdr:cNvSpPr>
      </cdr:nvSpPr>
      <cdr:spPr>
        <a:xfrm>
          <a:off x="1257300" y="1809750"/>
          <a:ext cx="666750" cy="581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0" bIns="0"/>
        <a:p>
          <a:pPr algn="l">
            <a:defRPr/>
          </a:pPr>
          <a:r>
            <a:rPr lang="en-US" cap="none" sz="1500" b="1" i="0" u="none" baseline="0">
              <a:solidFill>
                <a:srgbClr val="FF00FF"/>
              </a:solidFill>
            </a:rPr>
            <a:t>2013</a:t>
          </a:r>
        </a:p>
      </cdr:txBody>
    </cdr:sp>
  </cdr:relSizeAnchor>
  <cdr:relSizeAnchor xmlns:cdr="http://schemas.openxmlformats.org/drawingml/2006/chartDrawing">
    <cdr:from>
      <cdr:x>0.39075</cdr:x>
      <cdr:y>0.07575</cdr:y>
    </cdr:from>
    <cdr:to>
      <cdr:x>0.7645</cdr:x>
      <cdr:y>0.21225</cdr:y>
    </cdr:to>
    <cdr:pic>
      <cdr:nvPicPr>
        <cdr:cNvPr id="3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076450" y="342900"/>
          <a:ext cx="1990725" cy="6286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0.235</cdr:x>
      <cdr:y>0.341</cdr:y>
    </cdr:from>
    <cdr:to>
      <cdr:x>0.36175</cdr:x>
      <cdr:y>0.46475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1219200" y="1619250"/>
          <a:ext cx="657225" cy="590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0" bIns="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0.2625</cdr:x>
      <cdr:y>0.696</cdr:y>
    </cdr:from>
    <cdr:to>
      <cdr:x>0.39025</cdr:x>
      <cdr:y>0.8205</cdr:y>
    </cdr:to>
    <cdr:sp fLocksText="0">
      <cdr:nvSpPr>
        <cdr:cNvPr id="2" name="Text Box 1"/>
        <cdr:cNvSpPr txBox="1">
          <a:spLocks noChangeArrowheads="1"/>
        </cdr:cNvSpPr>
      </cdr:nvSpPr>
      <cdr:spPr>
        <a:xfrm>
          <a:off x="1362075" y="3305175"/>
          <a:ext cx="666750" cy="590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0" bIns="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0.23675</cdr:x>
      <cdr:y>0.38875</cdr:y>
    </cdr:from>
    <cdr:to>
      <cdr:x>0.3635</cdr:x>
      <cdr:y>0.51475</cdr:y>
    </cdr:to>
    <cdr:sp fLocksText="0">
      <cdr:nvSpPr>
        <cdr:cNvPr id="3" name="Text Box 2"/>
        <cdr:cNvSpPr txBox="1">
          <a:spLocks noChangeArrowheads="1"/>
        </cdr:cNvSpPr>
      </cdr:nvSpPr>
      <cdr:spPr>
        <a:xfrm>
          <a:off x="1228725" y="1838325"/>
          <a:ext cx="657225" cy="600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0" bIns="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0.26775</cdr:x>
      <cdr:y>0.60825</cdr:y>
    </cdr:from>
    <cdr:to>
      <cdr:x>0.39525</cdr:x>
      <cdr:y>0.73325</cdr:y>
    </cdr:to>
    <cdr:sp>
      <cdr:nvSpPr>
        <cdr:cNvPr id="4" name="Text Box 1"/>
        <cdr:cNvSpPr txBox="1">
          <a:spLocks noChangeArrowheads="1"/>
        </cdr:cNvSpPr>
      </cdr:nvSpPr>
      <cdr:spPr>
        <a:xfrm>
          <a:off x="1390650" y="2886075"/>
          <a:ext cx="666750" cy="590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0" bIns="0"/>
        <a:p>
          <a:pPr algn="l">
            <a:defRPr/>
          </a:pPr>
          <a:r>
            <a:rPr lang="en-US" cap="none" sz="15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2014</a:t>
          </a:r>
          <a:r>
            <a:rPr lang="en-US" cap="none" sz="15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0.4005</cdr:x>
      <cdr:y>0.38375</cdr:y>
    </cdr:from>
    <cdr:to>
      <cdr:x>0.52725</cdr:x>
      <cdr:y>0.5105</cdr:y>
    </cdr:to>
    <cdr:sp>
      <cdr:nvSpPr>
        <cdr:cNvPr id="5" name="Text Box 2"/>
        <cdr:cNvSpPr txBox="1">
          <a:spLocks noChangeArrowheads="1"/>
        </cdr:cNvSpPr>
      </cdr:nvSpPr>
      <cdr:spPr>
        <a:xfrm>
          <a:off x="2085975" y="1819275"/>
          <a:ext cx="657225" cy="600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0" bIns="0"/>
        <a:p>
          <a:pPr algn="l">
            <a:defRPr/>
          </a:pPr>
          <a:r>
            <a:rPr lang="en-US" cap="none" sz="1500" b="1" i="0" u="none" baseline="0">
              <a:solidFill>
                <a:srgbClr val="FF00FF"/>
              </a:solidFill>
            </a:rPr>
            <a:t>2013</a:t>
          </a:r>
        </a:p>
      </cdr:txBody>
    </cdr:sp>
  </cdr:relSizeAnchor>
  <cdr:relSizeAnchor xmlns:cdr="http://schemas.openxmlformats.org/drawingml/2006/chartDrawing">
    <cdr:from>
      <cdr:x>0.4125</cdr:x>
      <cdr:y>0.06375</cdr:y>
    </cdr:from>
    <cdr:to>
      <cdr:x>0.7945</cdr:x>
      <cdr:y>0.1805</cdr:y>
    </cdr:to>
    <cdr:pic>
      <cdr:nvPicPr>
        <cdr:cNvPr id="6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152650" y="295275"/>
          <a:ext cx="1990725" cy="5524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56</xdr:row>
      <xdr:rowOff>114300</xdr:rowOff>
    </xdr:from>
    <xdr:to>
      <xdr:col>10</xdr:col>
      <xdr:colOff>28575</xdr:colOff>
      <xdr:row>83</xdr:row>
      <xdr:rowOff>85725</xdr:rowOff>
    </xdr:to>
    <xdr:graphicFrame>
      <xdr:nvGraphicFramePr>
        <xdr:cNvPr id="1" name="תרשים 1"/>
        <xdr:cNvGraphicFramePr/>
      </xdr:nvGraphicFramePr>
      <xdr:xfrm>
        <a:off x="800100" y="10734675"/>
        <a:ext cx="5143500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142875</xdr:colOff>
      <xdr:row>186</xdr:row>
      <xdr:rowOff>180975</xdr:rowOff>
    </xdr:from>
    <xdr:to>
      <xdr:col>10</xdr:col>
      <xdr:colOff>38100</xdr:colOff>
      <xdr:row>213</xdr:row>
      <xdr:rowOff>180975</xdr:rowOff>
    </xdr:to>
    <xdr:graphicFrame>
      <xdr:nvGraphicFramePr>
        <xdr:cNvPr id="2" name="תרשים 2"/>
        <xdr:cNvGraphicFramePr/>
      </xdr:nvGraphicFramePr>
      <xdr:xfrm>
        <a:off x="742950" y="35794950"/>
        <a:ext cx="5210175" cy="5162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228600</xdr:colOff>
      <xdr:row>84</xdr:row>
      <xdr:rowOff>171450</xdr:rowOff>
    </xdr:from>
    <xdr:to>
      <xdr:col>9</xdr:col>
      <xdr:colOff>381000</xdr:colOff>
      <xdr:row>107</xdr:row>
      <xdr:rowOff>47625</xdr:rowOff>
    </xdr:to>
    <xdr:graphicFrame>
      <xdr:nvGraphicFramePr>
        <xdr:cNvPr id="3" name="תרשים 3"/>
        <xdr:cNvGraphicFramePr/>
      </xdr:nvGraphicFramePr>
      <xdr:xfrm>
        <a:off x="828675" y="16144875"/>
        <a:ext cx="4867275" cy="4248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171450</xdr:colOff>
      <xdr:row>108</xdr:row>
      <xdr:rowOff>171450</xdr:rowOff>
    </xdr:from>
    <xdr:to>
      <xdr:col>10</xdr:col>
      <xdr:colOff>57150</xdr:colOff>
      <xdr:row>133</xdr:row>
      <xdr:rowOff>171450</xdr:rowOff>
    </xdr:to>
    <xdr:graphicFrame>
      <xdr:nvGraphicFramePr>
        <xdr:cNvPr id="4" name="תרשים 4"/>
        <xdr:cNvGraphicFramePr/>
      </xdr:nvGraphicFramePr>
      <xdr:xfrm>
        <a:off x="771525" y="20659725"/>
        <a:ext cx="5200650" cy="47339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228600</xdr:colOff>
      <xdr:row>161</xdr:row>
      <xdr:rowOff>85725</xdr:rowOff>
    </xdr:from>
    <xdr:to>
      <xdr:col>10</xdr:col>
      <xdr:colOff>190500</xdr:colOff>
      <xdr:row>185</xdr:row>
      <xdr:rowOff>47625</xdr:rowOff>
    </xdr:to>
    <xdr:graphicFrame>
      <xdr:nvGraphicFramePr>
        <xdr:cNvPr id="5" name="תרשים 5"/>
        <xdr:cNvGraphicFramePr/>
      </xdr:nvGraphicFramePr>
      <xdr:xfrm>
        <a:off x="828675" y="30841950"/>
        <a:ext cx="5276850" cy="45053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104775</xdr:colOff>
      <xdr:row>135</xdr:row>
      <xdr:rowOff>114300</xdr:rowOff>
    </xdr:from>
    <xdr:to>
      <xdr:col>10</xdr:col>
      <xdr:colOff>95250</xdr:colOff>
      <xdr:row>159</xdr:row>
      <xdr:rowOff>133350</xdr:rowOff>
    </xdr:to>
    <xdr:graphicFrame>
      <xdr:nvGraphicFramePr>
        <xdr:cNvPr id="6" name="תרשים 6"/>
        <xdr:cNvGraphicFramePr/>
      </xdr:nvGraphicFramePr>
      <xdr:xfrm>
        <a:off x="704850" y="25765125"/>
        <a:ext cx="5305425" cy="4705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323850</xdr:colOff>
      <xdr:row>216</xdr:row>
      <xdr:rowOff>76200</xdr:rowOff>
    </xdr:from>
    <xdr:to>
      <xdr:col>10</xdr:col>
      <xdr:colOff>180975</xdr:colOff>
      <xdr:row>242</xdr:row>
      <xdr:rowOff>142875</xdr:rowOff>
    </xdr:to>
    <xdr:graphicFrame>
      <xdr:nvGraphicFramePr>
        <xdr:cNvPr id="7" name="תרשים 7"/>
        <xdr:cNvGraphicFramePr/>
      </xdr:nvGraphicFramePr>
      <xdr:xfrm>
        <a:off x="923925" y="41186100"/>
        <a:ext cx="5172075" cy="49815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228600</xdr:colOff>
      <xdr:row>167</xdr:row>
      <xdr:rowOff>0</xdr:rowOff>
    </xdr:from>
    <xdr:to>
      <xdr:col>8</xdr:col>
      <xdr:colOff>152400</xdr:colOff>
      <xdr:row>167</xdr:row>
      <xdr:rowOff>0</xdr:rowOff>
    </xdr:to>
    <xdr:sp fLocksText="0">
      <xdr:nvSpPr>
        <xdr:cNvPr id="8" name="Text Box 15"/>
        <xdr:cNvSpPr txBox="1">
          <a:spLocks noChangeArrowheads="1"/>
        </xdr:cNvSpPr>
      </xdr:nvSpPr>
      <xdr:spPr>
        <a:xfrm>
          <a:off x="4343400" y="31823025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304800</xdr:colOff>
      <xdr:row>167</xdr:row>
      <xdr:rowOff>0</xdr:rowOff>
    </xdr:from>
    <xdr:to>
      <xdr:col>8</xdr:col>
      <xdr:colOff>285750</xdr:colOff>
      <xdr:row>167</xdr:row>
      <xdr:rowOff>0</xdr:rowOff>
    </xdr:to>
    <xdr:sp fLocksText="0">
      <xdr:nvSpPr>
        <xdr:cNvPr id="9" name="Text Box 19"/>
        <xdr:cNvSpPr txBox="1">
          <a:spLocks noChangeArrowheads="1"/>
        </xdr:cNvSpPr>
      </xdr:nvSpPr>
      <xdr:spPr>
        <a:xfrm>
          <a:off x="4419600" y="31823025"/>
          <a:ext cx="581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38100</xdr:colOff>
      <xdr:row>2</xdr:row>
      <xdr:rowOff>104775</xdr:rowOff>
    </xdr:from>
    <xdr:to>
      <xdr:col>10</xdr:col>
      <xdr:colOff>38100</xdr:colOff>
      <xdr:row>26</xdr:row>
      <xdr:rowOff>142875</xdr:rowOff>
    </xdr:to>
    <xdr:graphicFrame>
      <xdr:nvGraphicFramePr>
        <xdr:cNvPr id="10" name="תרשים 23"/>
        <xdr:cNvGraphicFramePr/>
      </xdr:nvGraphicFramePr>
      <xdr:xfrm>
        <a:off x="638175" y="438150"/>
        <a:ext cx="5314950" cy="45815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133350</xdr:colOff>
      <xdr:row>28</xdr:row>
      <xdr:rowOff>76200</xdr:rowOff>
    </xdr:from>
    <xdr:to>
      <xdr:col>10</xdr:col>
      <xdr:colOff>38100</xdr:colOff>
      <xdr:row>53</xdr:row>
      <xdr:rowOff>104775</xdr:rowOff>
    </xdr:to>
    <xdr:graphicFrame>
      <xdr:nvGraphicFramePr>
        <xdr:cNvPr id="11" name="תרשים 24"/>
        <xdr:cNvGraphicFramePr/>
      </xdr:nvGraphicFramePr>
      <xdr:xfrm>
        <a:off x="733425" y="5314950"/>
        <a:ext cx="5219700" cy="4752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523875</xdr:colOff>
      <xdr:row>7</xdr:row>
      <xdr:rowOff>9525</xdr:rowOff>
    </xdr:from>
    <xdr:ext cx="4438650" cy="419100"/>
    <xdr:sp>
      <xdr:nvSpPr>
        <xdr:cNvPr id="1" name="מלבן 2"/>
        <xdr:cNvSpPr>
          <a:spLocks/>
        </xdr:cNvSpPr>
      </xdr:nvSpPr>
      <xdr:spPr>
        <a:xfrm>
          <a:off x="723900" y="3228975"/>
          <a:ext cx="44386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200" b="1" i="0" u="none" baseline="0">
              <a:latin typeface="Calibri"/>
              <a:ea typeface="Calibri"/>
              <a:cs typeface="Calibri"/>
            </a:rPr>
            <a:t> 2014 </a:t>
          </a:r>
          <a:r>
            <a:rPr lang="en-US" cap="none" sz="3200" b="1" i="0" u="none" baseline="0"/>
            <a:t>יבוא רכב וחלקיו - פברואר</a:t>
          </a:r>
          <a:r>
            <a:rPr lang="en-US" cap="none" sz="3200" b="1" i="0" u="none" baseline="0">
              <a:latin typeface="Calibri"/>
              <a:ea typeface="Calibri"/>
              <a:cs typeface="Calibri"/>
            </a:rPr>
            <a:t> </a:t>
          </a:r>
          <a:r>
            <a:rPr lang="en-US" cap="none" sz="3200" b="1" i="0" u="none" baseline="0"/>
            <a:t> </a:t>
          </a:r>
        </a:p>
      </xdr:txBody>
    </xdr:sp>
    <xdr:clientData/>
  </xdr:oneCellAnchor>
  <xdr:oneCellAnchor>
    <xdr:from>
      <xdr:col>1</xdr:col>
      <xdr:colOff>523875</xdr:colOff>
      <xdr:row>44</xdr:row>
      <xdr:rowOff>28575</xdr:rowOff>
    </xdr:from>
    <xdr:ext cx="5495925" cy="419100"/>
    <xdr:sp>
      <xdr:nvSpPr>
        <xdr:cNvPr id="2" name="מלבן 3"/>
        <xdr:cNvSpPr>
          <a:spLocks/>
        </xdr:cNvSpPr>
      </xdr:nvSpPr>
      <xdr:spPr>
        <a:xfrm>
          <a:off x="723900" y="10629900"/>
          <a:ext cx="5495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200" b="1" i="0" u="none" baseline="0">
              <a:latin typeface="Calibri"/>
              <a:ea typeface="Calibri"/>
              <a:cs typeface="Calibri"/>
            </a:rPr>
            <a:t> 2014 </a:t>
          </a:r>
          <a:r>
            <a:rPr lang="en-US" cap="none" sz="3200" b="1" i="0" u="none" baseline="0"/>
            <a:t>יבוא מוצרי צריכה - פברואר</a:t>
          </a:r>
          <a:r>
            <a:rPr lang="en-US" cap="none" sz="3200" b="1" i="0" u="none" baseline="0">
              <a:latin typeface="Calibri"/>
              <a:ea typeface="Calibri"/>
              <a:cs typeface="Calibri"/>
            </a:rPr>
            <a:t> </a:t>
          </a:r>
          <a:r>
            <a:rPr lang="en-US" cap="none" sz="3200" b="1" i="0" u="none" baseline="0"/>
            <a:t> </a:t>
          </a:r>
        </a:p>
      </xdr:txBody>
    </xdr:sp>
    <xdr:clientData/>
  </xdr:oneCellAnchor>
  <xdr:oneCellAnchor>
    <xdr:from>
      <xdr:col>1</xdr:col>
      <xdr:colOff>352425</xdr:colOff>
      <xdr:row>72</xdr:row>
      <xdr:rowOff>85725</xdr:rowOff>
    </xdr:from>
    <xdr:ext cx="7610475" cy="400050"/>
    <xdr:sp>
      <xdr:nvSpPr>
        <xdr:cNvPr id="3" name="מלבן 4"/>
        <xdr:cNvSpPr>
          <a:spLocks/>
        </xdr:cNvSpPr>
      </xdr:nvSpPr>
      <xdr:spPr>
        <a:xfrm>
          <a:off x="552450" y="18811875"/>
          <a:ext cx="76104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latin typeface="Calibri"/>
              <a:ea typeface="Calibri"/>
              <a:cs typeface="Calibri"/>
            </a:rPr>
            <a:t> 2013</a:t>
          </a:r>
          <a:r>
            <a:rPr lang="en-US" cap="none" sz="2800" b="1" i="0" u="none" baseline="0"/>
            <a:t>הכנסות מס-קניה</a:t>
          </a:r>
          <a:r>
            <a:rPr lang="en-US" cap="none" sz="2800" b="1" i="0" u="none" baseline="0"/>
            <a:t> ממוצרים אחרים </a:t>
          </a:r>
          <a:r>
            <a:rPr lang="en-US" cap="none" sz="2800" b="1" i="0" u="none" baseline="0"/>
            <a:t>- פברואר</a:t>
          </a:r>
          <a:r>
            <a:rPr lang="en-US" cap="none" sz="2800" b="1" i="0" u="none" baseline="0"/>
            <a:t> </a:t>
          </a:r>
        </a:p>
      </xdr:txBody>
    </xdr:sp>
    <xdr:clientData/>
  </xdr:oneCellAnchor>
  <xdr:twoCellAnchor>
    <xdr:from>
      <xdr:col>0</xdr:col>
      <xdr:colOff>66675</xdr:colOff>
      <xdr:row>0</xdr:row>
      <xdr:rowOff>85725</xdr:rowOff>
    </xdr:from>
    <xdr:to>
      <xdr:col>10</xdr:col>
      <xdr:colOff>609600</xdr:colOff>
      <xdr:row>6</xdr:row>
      <xdr:rowOff>714375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66675" y="85725"/>
          <a:ext cx="6543675" cy="30956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1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יבוא מוצרים בני קיימא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יבוא כלי רכב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בחודש פברואר 2014 נרשם יבוא בהיקף של 22,525 כלי רכב (פרטיים) לעומת 18,053 כלי רכב בפברואר 2013, עליה  בשיעור של כ-25%. יבוא רכב מסחרי הסתכם ב – 728 כלי רכב לעומת 663 כלי רכב בפברואר 2013, עליה של כ-10%. 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בחודשים ינואר – פברואר 2014 הסתכם יבוא כלי הרכב הפרטיים  ב – 44,115 כלי רכב, עליה של 18.5% לעומת התקופה המקבילה אשתקד.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נתוני יבוא כלי רכב בחודשים הראשונים של השנה הם גבוהים, בדרך כלל, עקב רישום רכב כמודל  של שנה חדשה.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נתוני המגמה מצביעים על ירידה מתונה ביבוא כלי הרכב לישראל.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מוצרי חשמל ואלקטרוניקה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בחודש פברואר 2014 נרשמה מגמת ירידה ביבוא מוצרי חשמל לבנים, למעט מכונות כביסה בהם חלה עליה ביבוא בשיעור של 2.5%. במקררים נרשמה ירידה ביבוא בשיעור של כ – 45%. במייבשי כביסה חלה ירידה  של 7.3%, במדיחי כלים חלה ירידה של 35.5%. גם ביבוא אלקטרוניקה בידורית קיימת ירידה ביבוא,  ביבוא טלוויזיות חלה ירידה ביבוא של כ- 8%. ובוידאו ו -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DVD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חלה ירידה ביבוא בשיעור של כ- 32%.  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סה"כ ערך כלל היבוא בחודש פברואר 2014 הסתכם בכ – 5.7 מיליארד $  - עליה בשיעור של  3.6% לעומת פברואר 2013. נתוני המגמה של ערך היבוא מצביעים על יציבות עם נטיה לעליה.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523875</xdr:colOff>
      <xdr:row>13</xdr:row>
      <xdr:rowOff>9525</xdr:rowOff>
    </xdr:from>
    <xdr:ext cx="4438650" cy="419100"/>
    <xdr:sp>
      <xdr:nvSpPr>
        <xdr:cNvPr id="1" name="מלבן 2"/>
        <xdr:cNvSpPr>
          <a:spLocks/>
        </xdr:cNvSpPr>
      </xdr:nvSpPr>
      <xdr:spPr>
        <a:xfrm>
          <a:off x="723900" y="3619500"/>
          <a:ext cx="44386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200" b="1" i="0" u="none" baseline="0">
              <a:latin typeface="Calibri"/>
              <a:ea typeface="Calibri"/>
              <a:cs typeface="Calibri"/>
            </a:rPr>
            <a:t> 2014 </a:t>
          </a:r>
          <a:r>
            <a:rPr lang="en-US" cap="none" sz="3200" b="1" i="0" u="none" baseline="0"/>
            <a:t>יבוא רכב וחלקיו - מרץ</a:t>
          </a:r>
          <a:r>
            <a:rPr lang="en-US" cap="none" sz="3200" b="1" i="0" u="none" baseline="0">
              <a:latin typeface="Calibri"/>
              <a:ea typeface="Calibri"/>
              <a:cs typeface="Calibri"/>
            </a:rPr>
            <a:t> </a:t>
          </a:r>
          <a:r>
            <a:rPr lang="en-US" cap="none" sz="3200" b="1" i="0" u="none" baseline="0"/>
            <a:t> </a:t>
          </a:r>
        </a:p>
      </xdr:txBody>
    </xdr:sp>
    <xdr:clientData/>
  </xdr:oneCellAnchor>
  <xdr:oneCellAnchor>
    <xdr:from>
      <xdr:col>1</xdr:col>
      <xdr:colOff>523875</xdr:colOff>
      <xdr:row>45</xdr:row>
      <xdr:rowOff>28575</xdr:rowOff>
    </xdr:from>
    <xdr:ext cx="5495925" cy="419100"/>
    <xdr:sp>
      <xdr:nvSpPr>
        <xdr:cNvPr id="2" name="מלבן 3"/>
        <xdr:cNvSpPr>
          <a:spLocks/>
        </xdr:cNvSpPr>
      </xdr:nvSpPr>
      <xdr:spPr>
        <a:xfrm>
          <a:off x="723900" y="9915525"/>
          <a:ext cx="5495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200" b="1" i="0" u="none" baseline="0">
              <a:latin typeface="Calibri"/>
              <a:ea typeface="Calibri"/>
              <a:cs typeface="Calibri"/>
            </a:rPr>
            <a:t> </a:t>
          </a:r>
          <a:r>
            <a:rPr lang="en-US" cap="none" sz="3200" b="1" i="0" u="none" baseline="0"/>
            <a:t> </a:t>
          </a:r>
        </a:p>
      </xdr:txBody>
    </xdr:sp>
    <xdr:clientData/>
  </xdr:oneCellAnchor>
  <xdr:oneCellAnchor>
    <xdr:from>
      <xdr:col>1</xdr:col>
      <xdr:colOff>352425</xdr:colOff>
      <xdr:row>49</xdr:row>
      <xdr:rowOff>0</xdr:rowOff>
    </xdr:from>
    <xdr:ext cx="7610475" cy="409575"/>
    <xdr:sp>
      <xdr:nvSpPr>
        <xdr:cNvPr id="3" name="מלבן 4"/>
        <xdr:cNvSpPr>
          <a:spLocks/>
        </xdr:cNvSpPr>
      </xdr:nvSpPr>
      <xdr:spPr>
        <a:xfrm>
          <a:off x="552450" y="10534650"/>
          <a:ext cx="76104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0</xdr:col>
      <xdr:colOff>0</xdr:colOff>
      <xdr:row>0</xdr:row>
      <xdr:rowOff>76200</xdr:rowOff>
    </xdr:from>
    <xdr:to>
      <xdr:col>10</xdr:col>
      <xdr:colOff>561975</xdr:colOff>
      <xdr:row>11</xdr:row>
      <xdr:rowOff>1466850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0" y="76200"/>
          <a:ext cx="6562725" cy="34861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1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יבוא מוצרים בני קיימא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יבוא כלי רכב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בחודש מרץ 2014  נרשם יבוא בהיקף של 22,174 כלי רכב (פרטיים) בדומה ליבוא בחודש בפברואר וכן ליבוא בחודש מרץ 2013. יבוא רכב מסחרי הסתכם ב – 737 כלי רכב לעומת 380 כלי רכב במרץ 2013, עליה של כ- 94%. נתוני יבוא כלי רכב בחודשים הראשונים של השנה מראים על יציבות.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בחודשים ינואר – מרץ 2014 הסתכם יבוא כלי הרכב הפרטיים ב – 66,289 כלי רכב, עליה של 11.2% לעומת התקופה המקבילה אשתקד. יש לציין כי אחוז הגידול המצטבר הולך ופוחת. בחודשים ינואר – פברואר 2014 היה אחוז הגידול 18.5% לעומת התקופה המקבילה ב – 2013.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נתוני המגמה מצביעים על יציבות ביבוא כלי הרכב לישראל.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0.2295</cdr:x>
      <cdr:y>0.3545</cdr:y>
    </cdr:from>
    <cdr:to>
      <cdr:x>0.357</cdr:x>
      <cdr:y>0.48075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1171575" y="1828800"/>
          <a:ext cx="657225" cy="657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0" bIns="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0.25725</cdr:x>
      <cdr:y>0.714</cdr:y>
    </cdr:from>
    <cdr:to>
      <cdr:x>0.3855</cdr:x>
      <cdr:y>0.84175</cdr:y>
    </cdr:to>
    <cdr:sp fLocksText="0">
      <cdr:nvSpPr>
        <cdr:cNvPr id="2" name="Text Box 1"/>
        <cdr:cNvSpPr txBox="1">
          <a:spLocks noChangeArrowheads="1"/>
        </cdr:cNvSpPr>
      </cdr:nvSpPr>
      <cdr:spPr>
        <a:xfrm>
          <a:off x="1314450" y="3695700"/>
          <a:ext cx="657225" cy="657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0" bIns="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0.1495</cdr:x>
      <cdr:y>0.58825</cdr:y>
    </cdr:from>
    <cdr:to>
      <cdr:x>0.27775</cdr:x>
      <cdr:y>0.71675</cdr:y>
    </cdr:to>
    <cdr:sp>
      <cdr:nvSpPr>
        <cdr:cNvPr id="3" name="Text Box 1"/>
        <cdr:cNvSpPr txBox="1">
          <a:spLocks noChangeArrowheads="1"/>
        </cdr:cNvSpPr>
      </cdr:nvSpPr>
      <cdr:spPr>
        <a:xfrm>
          <a:off x="762000" y="3048000"/>
          <a:ext cx="657225" cy="666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0" bIns="0"/>
        <a:p>
          <a:pPr algn="l">
            <a:defRPr/>
          </a:pPr>
          <a:r>
            <a:rPr lang="en-US" cap="none" sz="15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2014</a:t>
          </a:r>
          <a:r>
            <a:rPr lang="en-US" cap="none" sz="15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0.489</cdr:x>
      <cdr:y>0.5285</cdr:y>
    </cdr:from>
    <cdr:to>
      <cdr:x>0.61575</cdr:x>
      <cdr:y>0.65575</cdr:y>
    </cdr:to>
    <cdr:sp>
      <cdr:nvSpPr>
        <cdr:cNvPr id="4" name="Text Box 2"/>
        <cdr:cNvSpPr txBox="1">
          <a:spLocks noChangeArrowheads="1"/>
        </cdr:cNvSpPr>
      </cdr:nvSpPr>
      <cdr:spPr>
        <a:xfrm>
          <a:off x="2514600" y="2733675"/>
          <a:ext cx="647700" cy="657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0" bIns="0"/>
        <a:p>
          <a:pPr algn="l">
            <a:defRPr/>
          </a:pPr>
          <a:r>
            <a:rPr lang="en-US" cap="none" sz="1500" b="1" i="0" u="none" baseline="0">
              <a:solidFill>
                <a:srgbClr val="FF00FF"/>
              </a:solidFill>
            </a:rPr>
            <a:t>2013</a:t>
          </a:r>
        </a:p>
      </cdr:txBody>
    </cdr:sp>
  </cdr:relSizeAnchor>
  <cdr:relSizeAnchor xmlns:cdr="http://schemas.openxmlformats.org/drawingml/2006/chartDrawing">
    <cdr:from>
      <cdr:x>0.346</cdr:x>
      <cdr:y>0.062</cdr:y>
    </cdr:from>
    <cdr:to>
      <cdr:x>0.73275</cdr:x>
      <cdr:y>0.16975</cdr:y>
    </cdr:to>
    <cdr:pic>
      <cdr:nvPicPr>
        <cdr:cNvPr id="5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771650" y="314325"/>
          <a:ext cx="1990725" cy="5619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0.2345</cdr:x>
      <cdr:y>0.3465</cdr:y>
    </cdr:from>
    <cdr:to>
      <cdr:x>0.36225</cdr:x>
      <cdr:y>0.46775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1219200" y="1781175"/>
          <a:ext cx="666750" cy="628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0" bIns="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0.14925</cdr:x>
      <cdr:y>0.31775</cdr:y>
    </cdr:from>
    <cdr:to>
      <cdr:x>0.276</cdr:x>
      <cdr:y>0.4405</cdr:y>
    </cdr:to>
    <cdr:sp>
      <cdr:nvSpPr>
        <cdr:cNvPr id="2" name="Text Box 2"/>
        <cdr:cNvSpPr txBox="1">
          <a:spLocks noChangeArrowheads="1"/>
        </cdr:cNvSpPr>
      </cdr:nvSpPr>
      <cdr:spPr>
        <a:xfrm>
          <a:off x="771525" y="1638300"/>
          <a:ext cx="657225" cy="638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0" bIns="0"/>
        <a:p>
          <a:pPr algn="l">
            <a:defRPr/>
          </a:pPr>
          <a:r>
            <a:rPr lang="en-US" cap="none" sz="1500" b="1" i="0" u="none" baseline="0">
              <a:solidFill>
                <a:srgbClr val="FF00FF"/>
              </a:solidFill>
            </a:rPr>
            <a:t>2013</a:t>
          </a:r>
        </a:p>
      </cdr:txBody>
    </cdr:sp>
  </cdr:relSizeAnchor>
  <cdr:relSizeAnchor xmlns:cdr="http://schemas.openxmlformats.org/drawingml/2006/chartDrawing">
    <cdr:from>
      <cdr:x>0.2345</cdr:x>
      <cdr:y>0.3465</cdr:y>
    </cdr:from>
    <cdr:to>
      <cdr:x>0.36225</cdr:x>
      <cdr:y>0.46775</cdr:y>
    </cdr:to>
    <cdr:sp fLocksText="0">
      <cdr:nvSpPr>
        <cdr:cNvPr id="3" name="Text Box 2"/>
        <cdr:cNvSpPr txBox="1">
          <a:spLocks noChangeArrowheads="1"/>
        </cdr:cNvSpPr>
      </cdr:nvSpPr>
      <cdr:spPr>
        <a:xfrm>
          <a:off x="1219200" y="1781175"/>
          <a:ext cx="666750" cy="628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0" bIns="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0.2475</cdr:x>
      <cdr:y>0.821</cdr:y>
    </cdr:from>
    <cdr:to>
      <cdr:x>0.375</cdr:x>
      <cdr:y>0.9395</cdr:y>
    </cdr:to>
    <cdr:sp>
      <cdr:nvSpPr>
        <cdr:cNvPr id="4" name="Text Box 1"/>
        <cdr:cNvSpPr txBox="1">
          <a:spLocks noChangeArrowheads="1"/>
        </cdr:cNvSpPr>
      </cdr:nvSpPr>
      <cdr:spPr>
        <a:xfrm>
          <a:off x="1285875" y="4229100"/>
          <a:ext cx="666750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0" bIns="0"/>
        <a:p>
          <a:pPr algn="l">
            <a:defRPr/>
          </a:pPr>
          <a:r>
            <a:rPr lang="en-US" cap="none" sz="15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2014</a:t>
          </a:r>
          <a:r>
            <a:rPr lang="en-US" cap="none" sz="15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0.2345</cdr:x>
      <cdr:y>0.3465</cdr:y>
    </cdr:from>
    <cdr:to>
      <cdr:x>0.36225</cdr:x>
      <cdr:y>0.46775</cdr:y>
    </cdr:to>
    <cdr:sp fLocksText="0">
      <cdr:nvSpPr>
        <cdr:cNvPr id="5" name="Text Box 2"/>
        <cdr:cNvSpPr txBox="1">
          <a:spLocks noChangeArrowheads="1"/>
        </cdr:cNvSpPr>
      </cdr:nvSpPr>
      <cdr:spPr>
        <a:xfrm>
          <a:off x="1219200" y="1781175"/>
          <a:ext cx="666750" cy="628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0" bIns="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0.35525</cdr:x>
      <cdr:y>0.058</cdr:y>
    </cdr:from>
    <cdr:to>
      <cdr:x>0.73725</cdr:x>
      <cdr:y>0.1645</cdr:y>
    </cdr:to>
    <cdr:pic>
      <cdr:nvPicPr>
        <cdr:cNvPr id="6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847850" y="295275"/>
          <a:ext cx="1990725" cy="5524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0.228</cdr:x>
      <cdr:y>0.36175</cdr:y>
    </cdr:from>
    <cdr:to>
      <cdr:x>0.356</cdr:x>
      <cdr:y>0.49325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1104900" y="1533525"/>
          <a:ext cx="619125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0" bIns="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0.2565</cdr:x>
      <cdr:y>0.74225</cdr:y>
    </cdr:from>
    <cdr:to>
      <cdr:x>0.3845</cdr:x>
      <cdr:y>0.87625</cdr:y>
    </cdr:to>
    <cdr:sp fLocksText="0">
      <cdr:nvSpPr>
        <cdr:cNvPr id="2" name="Text Box 1"/>
        <cdr:cNvSpPr txBox="1">
          <a:spLocks noChangeArrowheads="1"/>
        </cdr:cNvSpPr>
      </cdr:nvSpPr>
      <cdr:spPr>
        <a:xfrm>
          <a:off x="1247775" y="3152775"/>
          <a:ext cx="619125" cy="571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0" bIns="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0.5495</cdr:x>
      <cdr:y>0.399</cdr:y>
    </cdr:from>
    <cdr:to>
      <cdr:x>0.6775</cdr:x>
      <cdr:y>0.5325</cdr:y>
    </cdr:to>
    <cdr:sp fLocksText="0">
      <cdr:nvSpPr>
        <cdr:cNvPr id="3" name="Text Box 1"/>
        <cdr:cNvSpPr txBox="1">
          <a:spLocks noChangeArrowheads="1"/>
        </cdr:cNvSpPr>
      </cdr:nvSpPr>
      <cdr:spPr>
        <a:xfrm>
          <a:off x="2667000" y="1685925"/>
          <a:ext cx="619125" cy="571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0" bIns="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0.2505</cdr:x>
      <cdr:y>0.757</cdr:y>
    </cdr:from>
    <cdr:to>
      <cdr:x>0.3395</cdr:x>
      <cdr:y>0.81675</cdr:y>
    </cdr:to>
    <cdr:sp fLocksText="0">
      <cdr:nvSpPr>
        <cdr:cNvPr id="4" name="Text Box 1"/>
        <cdr:cNvSpPr txBox="1">
          <a:spLocks noChangeArrowheads="1"/>
        </cdr:cNvSpPr>
      </cdr:nvSpPr>
      <cdr:spPr>
        <a:xfrm flipH="1">
          <a:off x="1219200" y="3209925"/>
          <a:ext cx="4286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0" bIns="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0.1425</cdr:x>
      <cdr:y>0.33075</cdr:y>
    </cdr:from>
    <cdr:to>
      <cdr:x>0.2695</cdr:x>
      <cdr:y>0.4645</cdr:y>
    </cdr:to>
    <cdr:sp>
      <cdr:nvSpPr>
        <cdr:cNvPr id="5" name="Text Box 2"/>
        <cdr:cNvSpPr txBox="1">
          <a:spLocks noChangeArrowheads="1"/>
        </cdr:cNvSpPr>
      </cdr:nvSpPr>
      <cdr:spPr>
        <a:xfrm>
          <a:off x="685800" y="1400175"/>
          <a:ext cx="619125" cy="571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0" bIns="0"/>
        <a:p>
          <a:pPr algn="l">
            <a:defRPr/>
          </a:pPr>
          <a:r>
            <a:rPr lang="en-US" cap="none" sz="1500" b="1" i="0" u="none" baseline="0">
              <a:solidFill>
                <a:srgbClr val="FF00FF"/>
              </a:solidFill>
            </a:rPr>
            <a:t>2013</a:t>
          </a:r>
        </a:p>
      </cdr:txBody>
    </cdr:sp>
  </cdr:relSizeAnchor>
  <cdr:relSizeAnchor xmlns:cdr="http://schemas.openxmlformats.org/drawingml/2006/chartDrawing">
    <cdr:from>
      <cdr:x>0.228</cdr:x>
      <cdr:y>0.36175</cdr:y>
    </cdr:from>
    <cdr:to>
      <cdr:x>0.356</cdr:x>
      <cdr:y>0.49325</cdr:y>
    </cdr:to>
    <cdr:sp fLocksText="0">
      <cdr:nvSpPr>
        <cdr:cNvPr id="6" name="Text Box 2"/>
        <cdr:cNvSpPr txBox="1">
          <a:spLocks noChangeArrowheads="1"/>
        </cdr:cNvSpPr>
      </cdr:nvSpPr>
      <cdr:spPr>
        <a:xfrm>
          <a:off x="1104900" y="1533525"/>
          <a:ext cx="619125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0" bIns="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0.2635</cdr:x>
      <cdr:y>0.757</cdr:y>
    </cdr:from>
    <cdr:to>
      <cdr:x>0.39125</cdr:x>
      <cdr:y>0.89125</cdr:y>
    </cdr:to>
    <cdr:sp>
      <cdr:nvSpPr>
        <cdr:cNvPr id="7" name="Text Box 1"/>
        <cdr:cNvSpPr txBox="1">
          <a:spLocks noChangeArrowheads="1"/>
        </cdr:cNvSpPr>
      </cdr:nvSpPr>
      <cdr:spPr>
        <a:xfrm>
          <a:off x="1276350" y="3209925"/>
          <a:ext cx="619125" cy="571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0" bIns="0"/>
        <a:p>
          <a:pPr algn="l">
            <a:defRPr/>
          </a:pPr>
          <a:r>
            <a:rPr lang="en-US" cap="none" sz="15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2014</a:t>
          </a:r>
          <a:r>
            <a:rPr lang="en-US" cap="none" sz="15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0.2815</cdr:x>
      <cdr:y>0.3315</cdr:y>
    </cdr:from>
    <cdr:to>
      <cdr:x>0.4095</cdr:x>
      <cdr:y>0.46375</cdr:y>
    </cdr:to>
    <cdr:sp fLocksText="0">
      <cdr:nvSpPr>
        <cdr:cNvPr id="8" name="Text Box 2"/>
        <cdr:cNvSpPr txBox="1">
          <a:spLocks noChangeArrowheads="1"/>
        </cdr:cNvSpPr>
      </cdr:nvSpPr>
      <cdr:spPr>
        <a:xfrm>
          <a:off x="1362075" y="1400175"/>
          <a:ext cx="619125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0" bIns="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0.342</cdr:x>
      <cdr:y>0.047</cdr:y>
    </cdr:from>
    <cdr:to>
      <cdr:x>0.7485</cdr:x>
      <cdr:y>0.19</cdr:y>
    </cdr:to>
    <cdr:pic>
      <cdr:nvPicPr>
        <cdr:cNvPr id="9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657350" y="190500"/>
          <a:ext cx="1981200" cy="6096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0.246</cdr:x>
      <cdr:y>0.35225</cdr:y>
    </cdr:from>
    <cdr:to>
      <cdr:x>0.37125</cdr:x>
      <cdr:y>0.48275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1276350" y="1666875"/>
          <a:ext cx="64770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0" bIns="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0.162</cdr:x>
      <cdr:y>0.32275</cdr:y>
    </cdr:from>
    <cdr:to>
      <cdr:x>0.28625</cdr:x>
      <cdr:y>0.454</cdr:y>
    </cdr:to>
    <cdr:sp>
      <cdr:nvSpPr>
        <cdr:cNvPr id="2" name="Text Box 2"/>
        <cdr:cNvSpPr txBox="1">
          <a:spLocks noChangeArrowheads="1"/>
        </cdr:cNvSpPr>
      </cdr:nvSpPr>
      <cdr:spPr>
        <a:xfrm>
          <a:off x="838200" y="1524000"/>
          <a:ext cx="64770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0" bIns="0"/>
        <a:p>
          <a:pPr algn="l">
            <a:defRPr/>
          </a:pPr>
          <a:r>
            <a:rPr lang="en-US" cap="none" sz="1500" b="1" i="0" u="none" baseline="0">
              <a:solidFill>
                <a:srgbClr val="FF00FF"/>
              </a:solidFill>
            </a:rPr>
            <a:t>2013</a:t>
          </a:r>
        </a:p>
      </cdr:txBody>
    </cdr:sp>
  </cdr:relSizeAnchor>
  <cdr:relSizeAnchor xmlns:cdr="http://schemas.openxmlformats.org/drawingml/2006/chartDrawing">
    <cdr:from>
      <cdr:x>0.246</cdr:x>
      <cdr:y>0.35225</cdr:y>
    </cdr:from>
    <cdr:to>
      <cdr:x>0.37125</cdr:x>
      <cdr:y>0.48275</cdr:y>
    </cdr:to>
    <cdr:sp fLocksText="0">
      <cdr:nvSpPr>
        <cdr:cNvPr id="3" name="Text Box 2"/>
        <cdr:cNvSpPr txBox="1">
          <a:spLocks noChangeArrowheads="1"/>
        </cdr:cNvSpPr>
      </cdr:nvSpPr>
      <cdr:spPr>
        <a:xfrm>
          <a:off x="1276350" y="1666875"/>
          <a:ext cx="64770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0" bIns="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0.23325</cdr:x>
      <cdr:y>0.70175</cdr:y>
    </cdr:from>
    <cdr:to>
      <cdr:x>0.35825</cdr:x>
      <cdr:y>0.8325</cdr:y>
    </cdr:to>
    <cdr:sp>
      <cdr:nvSpPr>
        <cdr:cNvPr id="4" name="Text Box 1"/>
        <cdr:cNvSpPr txBox="1">
          <a:spLocks noChangeArrowheads="1"/>
        </cdr:cNvSpPr>
      </cdr:nvSpPr>
      <cdr:spPr>
        <a:xfrm>
          <a:off x="1209675" y="3314700"/>
          <a:ext cx="64770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0" bIns="0"/>
        <a:p>
          <a:pPr algn="l">
            <a:defRPr/>
          </a:pPr>
          <a:r>
            <a:rPr lang="en-US" cap="none" sz="15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2014</a:t>
          </a:r>
          <a:r>
            <a:rPr lang="en-US" cap="none" sz="15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0.16025</cdr:x>
      <cdr:y>0.038</cdr:y>
    </cdr:from>
    <cdr:to>
      <cdr:x>0.2845</cdr:x>
      <cdr:y>0.1315</cdr:y>
    </cdr:to>
    <cdr:sp fLocksText="0">
      <cdr:nvSpPr>
        <cdr:cNvPr id="5" name="Text Box 2"/>
        <cdr:cNvSpPr txBox="1">
          <a:spLocks noChangeArrowheads="1"/>
        </cdr:cNvSpPr>
      </cdr:nvSpPr>
      <cdr:spPr>
        <a:xfrm>
          <a:off x="828675" y="171450"/>
          <a:ext cx="647700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0" bIns="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0.246</cdr:x>
      <cdr:y>0.35225</cdr:y>
    </cdr:from>
    <cdr:to>
      <cdr:x>0.37125</cdr:x>
      <cdr:y>0.48275</cdr:y>
    </cdr:to>
    <cdr:sp fLocksText="0">
      <cdr:nvSpPr>
        <cdr:cNvPr id="6" name="Text Box 2"/>
        <cdr:cNvSpPr txBox="1">
          <a:spLocks noChangeArrowheads="1"/>
        </cdr:cNvSpPr>
      </cdr:nvSpPr>
      <cdr:spPr>
        <a:xfrm>
          <a:off x="1276350" y="1666875"/>
          <a:ext cx="64770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0" bIns="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0.3145</cdr:x>
      <cdr:y>0.303</cdr:y>
    </cdr:from>
    <cdr:to>
      <cdr:x>0.43975</cdr:x>
      <cdr:y>0.435</cdr:y>
    </cdr:to>
    <cdr:sp fLocksText="0">
      <cdr:nvSpPr>
        <cdr:cNvPr id="7" name="Text Box 2"/>
        <cdr:cNvSpPr txBox="1">
          <a:spLocks noChangeArrowheads="1"/>
        </cdr:cNvSpPr>
      </cdr:nvSpPr>
      <cdr:spPr>
        <a:xfrm>
          <a:off x="1628775" y="1428750"/>
          <a:ext cx="647700" cy="628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0" bIns="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0.2285</cdr:x>
      <cdr:y>0.35625</cdr:y>
    </cdr:from>
    <cdr:to>
      <cdr:x>0.356</cdr:x>
      <cdr:y>0.48625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1200150" y="1590675"/>
          <a:ext cx="676275" cy="581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0" bIns="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0.2285</cdr:x>
      <cdr:y>0.35625</cdr:y>
    </cdr:from>
    <cdr:to>
      <cdr:x>0.356</cdr:x>
      <cdr:y>0.48625</cdr:y>
    </cdr:to>
    <cdr:sp fLocksText="0">
      <cdr:nvSpPr>
        <cdr:cNvPr id="2" name="Text Box 2"/>
        <cdr:cNvSpPr txBox="1">
          <a:spLocks noChangeArrowheads="1"/>
        </cdr:cNvSpPr>
      </cdr:nvSpPr>
      <cdr:spPr>
        <a:xfrm>
          <a:off x="1200150" y="1590675"/>
          <a:ext cx="676275" cy="581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0" bIns="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0.17325</cdr:x>
      <cdr:y>0.65875</cdr:y>
    </cdr:from>
    <cdr:to>
      <cdr:x>0.30175</cdr:x>
      <cdr:y>0.79175</cdr:y>
    </cdr:to>
    <cdr:sp>
      <cdr:nvSpPr>
        <cdr:cNvPr id="3" name="Text Box 1"/>
        <cdr:cNvSpPr txBox="1">
          <a:spLocks noChangeArrowheads="1"/>
        </cdr:cNvSpPr>
      </cdr:nvSpPr>
      <cdr:spPr>
        <a:xfrm>
          <a:off x="904875" y="2943225"/>
          <a:ext cx="676275" cy="600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0" bIns="0"/>
        <a:p>
          <a:pPr algn="l">
            <a:defRPr/>
          </a:pPr>
          <a:r>
            <a:rPr lang="en-US" cap="none" sz="15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2014</a:t>
          </a:r>
          <a:r>
            <a:rPr lang="en-US" cap="none" sz="15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0.2285</cdr:x>
      <cdr:y>0.35625</cdr:y>
    </cdr:from>
    <cdr:to>
      <cdr:x>0.356</cdr:x>
      <cdr:y>0.48625</cdr:y>
    </cdr:to>
    <cdr:sp fLocksText="0">
      <cdr:nvSpPr>
        <cdr:cNvPr id="4" name="Text Box 2"/>
        <cdr:cNvSpPr txBox="1">
          <a:spLocks noChangeArrowheads="1"/>
        </cdr:cNvSpPr>
      </cdr:nvSpPr>
      <cdr:spPr>
        <a:xfrm>
          <a:off x="1200150" y="1590675"/>
          <a:ext cx="676275" cy="581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0" bIns="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0.32675</cdr:x>
      <cdr:y>0.4785</cdr:y>
    </cdr:from>
    <cdr:to>
      <cdr:x>0.4535</cdr:x>
      <cdr:y>0.6115</cdr:y>
    </cdr:to>
    <cdr:sp>
      <cdr:nvSpPr>
        <cdr:cNvPr id="5" name="Text Box 2"/>
        <cdr:cNvSpPr txBox="1">
          <a:spLocks noChangeArrowheads="1"/>
        </cdr:cNvSpPr>
      </cdr:nvSpPr>
      <cdr:spPr>
        <a:xfrm>
          <a:off x="1724025" y="2133600"/>
          <a:ext cx="666750" cy="600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0" bIns="0"/>
        <a:p>
          <a:pPr algn="l">
            <a:defRPr/>
          </a:pPr>
          <a:r>
            <a:rPr lang="en-US" cap="none" sz="1500" b="1" i="0" u="none" baseline="0">
              <a:solidFill>
                <a:srgbClr val="FF00FF"/>
              </a:solidFill>
            </a:rPr>
            <a:t>2013</a:t>
          </a:r>
        </a:p>
      </cdr:txBody>
    </cdr:sp>
  </cdr:relSizeAnchor>
  <cdr:relSizeAnchor xmlns:cdr="http://schemas.openxmlformats.org/drawingml/2006/chartDrawing">
    <cdr:from>
      <cdr:x>0.407</cdr:x>
      <cdr:y>0.05325</cdr:y>
    </cdr:from>
    <cdr:to>
      <cdr:x>0.78475</cdr:x>
      <cdr:y>0.1845</cdr:y>
    </cdr:to>
    <cdr:pic>
      <cdr:nvPicPr>
        <cdr:cNvPr id="6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143125" y="238125"/>
          <a:ext cx="1990725" cy="5905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0.2285</cdr:x>
      <cdr:y>0.3265</cdr:y>
    </cdr:from>
    <cdr:to>
      <cdr:x>0.356</cdr:x>
      <cdr:y>0.43775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1209675" y="1533525"/>
          <a:ext cx="676275" cy="523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0" bIns="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0.1425</cdr:x>
      <cdr:y>0.3005</cdr:y>
    </cdr:from>
    <cdr:to>
      <cdr:x>0.26975</cdr:x>
      <cdr:y>0.413</cdr:y>
    </cdr:to>
    <cdr:sp>
      <cdr:nvSpPr>
        <cdr:cNvPr id="2" name="Text Box 2"/>
        <cdr:cNvSpPr txBox="1">
          <a:spLocks noChangeArrowheads="1"/>
        </cdr:cNvSpPr>
      </cdr:nvSpPr>
      <cdr:spPr>
        <a:xfrm>
          <a:off x="752475" y="1409700"/>
          <a:ext cx="676275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0" bIns="0"/>
        <a:p>
          <a:pPr algn="l">
            <a:defRPr/>
          </a:pPr>
          <a:r>
            <a:rPr lang="en-US" cap="none" sz="1500" b="1" i="0" u="none" baseline="0">
              <a:solidFill>
                <a:srgbClr val="FF00FF"/>
              </a:solidFill>
            </a:rPr>
            <a:t>2013</a:t>
          </a:r>
        </a:p>
      </cdr:txBody>
    </cdr:sp>
  </cdr:relSizeAnchor>
  <cdr:relSizeAnchor xmlns:cdr="http://schemas.openxmlformats.org/drawingml/2006/chartDrawing">
    <cdr:from>
      <cdr:x>0.2285</cdr:x>
      <cdr:y>0.3265</cdr:y>
    </cdr:from>
    <cdr:to>
      <cdr:x>0.356</cdr:x>
      <cdr:y>0.43775</cdr:y>
    </cdr:to>
    <cdr:sp fLocksText="0">
      <cdr:nvSpPr>
        <cdr:cNvPr id="3" name="Text Box 2"/>
        <cdr:cNvSpPr txBox="1">
          <a:spLocks noChangeArrowheads="1"/>
        </cdr:cNvSpPr>
      </cdr:nvSpPr>
      <cdr:spPr>
        <a:xfrm>
          <a:off x="1209675" y="1533525"/>
          <a:ext cx="676275" cy="523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0" bIns="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0.175</cdr:x>
      <cdr:y>0.839</cdr:y>
    </cdr:from>
    <cdr:to>
      <cdr:x>0.3025</cdr:x>
      <cdr:y>0.947</cdr:y>
    </cdr:to>
    <cdr:sp>
      <cdr:nvSpPr>
        <cdr:cNvPr id="4" name="Text Box 1"/>
        <cdr:cNvSpPr txBox="1">
          <a:spLocks noChangeArrowheads="1"/>
        </cdr:cNvSpPr>
      </cdr:nvSpPr>
      <cdr:spPr>
        <a:xfrm>
          <a:off x="923925" y="3943350"/>
          <a:ext cx="676275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0" bIns="0"/>
        <a:p>
          <a:pPr algn="l">
            <a:defRPr/>
          </a:pPr>
          <a:r>
            <a:rPr lang="en-US" cap="none" sz="15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2014</a:t>
          </a:r>
          <a:r>
            <a:rPr lang="en-US" cap="none" sz="15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0.2285</cdr:x>
      <cdr:y>0.3265</cdr:y>
    </cdr:from>
    <cdr:to>
      <cdr:x>0.356</cdr:x>
      <cdr:y>0.43775</cdr:y>
    </cdr:to>
    <cdr:sp fLocksText="0">
      <cdr:nvSpPr>
        <cdr:cNvPr id="5" name="Text Box 2"/>
        <cdr:cNvSpPr txBox="1">
          <a:spLocks noChangeArrowheads="1"/>
        </cdr:cNvSpPr>
      </cdr:nvSpPr>
      <cdr:spPr>
        <a:xfrm>
          <a:off x="1209675" y="1533525"/>
          <a:ext cx="676275" cy="523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0" bIns="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taxes.gov.il/&#1492;&#1499;&#1504;&#1505;&#1493;&#1514;%202013\&#1504;&#1514;&#1493;&#1504;&#1497;%20&#1502;&#1500;&#1501;%2013%20&#1492;&#1499;&#1504;&#1505;&#1493;&#1514;%20&#1502;&#1502;&#1493;&#1510;&#1512;&#1497;%20&#1510;&#1512;&#1497;&#1499;&#149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taxes.gov.il/About/PeriodicReports/Documents/YevuBneiKayma/&#1504;&#1514;&#1493;&#1504;&#1497;%20&#1502;&#1500;&#1501;%2014%20&#1492;&#1499;&#1504;&#1505;&#1493;&#1514;%20&#1502;&#1502;&#1493;&#1510;&#1512;&#1497;%20&#1510;&#1512;&#1497;&#1499;&#149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taxes.gov.il/About/PeriodicReports/Documents/YevuBneiKayma/&#1499;&#1502;&#1493;&#1497;&#1493;&#1514;%20&#1502;&#1493;&#1510;&#1512;&#1497;%20&#1489;&#1504;&#1497;%20&#1511;&#1497;&#1497;&#1502;&#1488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taxes.gov.il/&#1492;&#1499;&#1504;&#1505;&#1493;&#1514;%202012\&#1499;&#1502;&#1493;&#1497;&#1493;&#1514;%20&#1502;&#1493;&#1510;&#1512;&#1497;%20&#1489;&#1504;&#1497;%20&#1511;&#1497;&#1497;&#1502;&#1488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taxes.gov.il/About/PeriodicReports/Documents/YevuBneiKayma/&#1504;&#1514;&#1493;&#1504;&#1497;%20&#1502;&#1500;&#1501;%2012%20&#1492;&#1499;&#1504;&#1505;&#1493;&#1514;%20&#1502;&#1502;&#1493;&#1510;&#1512;&#1497;%20&#1510;&#1512;&#1497;&#1499;&#149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tal"/>
      <sheetName val="summary"/>
      <sheetName val="ינואר"/>
      <sheetName val="פברואר"/>
      <sheetName val="מרץ"/>
      <sheetName val="אפריל"/>
      <sheetName val="מאי"/>
      <sheetName val="יוני"/>
      <sheetName val="יולי"/>
      <sheetName val="אוגוסט"/>
      <sheetName val="ספטמבר"/>
      <sheetName val="אוקטובר"/>
      <sheetName val="נובמבר"/>
      <sheetName val="דצמבר"/>
      <sheetName val="רבעוני"/>
    </sheetNames>
    <sheetDataSet>
      <sheetData sheetId="2">
        <row r="3">
          <cell r="C3">
            <v>281899771</v>
          </cell>
          <cell r="D3">
            <v>19187</v>
          </cell>
          <cell r="G3">
            <v>644813616</v>
          </cell>
        </row>
        <row r="4">
          <cell r="C4">
            <v>12775492</v>
          </cell>
          <cell r="D4">
            <v>674</v>
          </cell>
          <cell r="G4">
            <v>34604379</v>
          </cell>
        </row>
        <row r="5">
          <cell r="C5">
            <v>3145077</v>
          </cell>
          <cell r="D5">
            <v>1007</v>
          </cell>
          <cell r="G5">
            <v>5897473</v>
          </cell>
        </row>
        <row r="6">
          <cell r="C6">
            <v>21417765</v>
          </cell>
          <cell r="D6">
            <v>277</v>
          </cell>
          <cell r="G6">
            <v>0</v>
          </cell>
        </row>
        <row r="7">
          <cell r="C7">
            <v>1596137</v>
          </cell>
          <cell r="D7">
            <v>202</v>
          </cell>
          <cell r="G7">
            <v>1772548</v>
          </cell>
        </row>
        <row r="8">
          <cell r="C8">
            <v>34571438</v>
          </cell>
          <cell r="G8">
            <v>24660838</v>
          </cell>
        </row>
        <row r="9">
          <cell r="C9">
            <v>7474145</v>
          </cell>
          <cell r="D9">
            <v>411</v>
          </cell>
          <cell r="G9">
            <v>73674</v>
          </cell>
        </row>
        <row r="10">
          <cell r="C10">
            <v>86587</v>
          </cell>
          <cell r="D10">
            <v>3</v>
          </cell>
          <cell r="G10">
            <v>23806</v>
          </cell>
        </row>
        <row r="15">
          <cell r="C15">
            <v>17199686</v>
          </cell>
          <cell r="D15">
            <v>578871</v>
          </cell>
          <cell r="G15">
            <v>427117177</v>
          </cell>
        </row>
      </sheetData>
      <sheetData sheetId="13">
        <row r="3">
          <cell r="C3">
            <v>180612956</v>
          </cell>
          <cell r="D3">
            <v>12191</v>
          </cell>
          <cell r="G3">
            <v>386795042</v>
          </cell>
        </row>
        <row r="4">
          <cell r="C4">
            <v>8438321</v>
          </cell>
          <cell r="D4">
            <v>405</v>
          </cell>
          <cell r="G4">
            <v>22099931</v>
          </cell>
        </row>
        <row r="5">
          <cell r="C5">
            <v>3035709</v>
          </cell>
          <cell r="D5">
            <v>841</v>
          </cell>
          <cell r="G5">
            <v>4595126</v>
          </cell>
        </row>
        <row r="6">
          <cell r="C6">
            <v>79542752</v>
          </cell>
          <cell r="D6">
            <v>1058</v>
          </cell>
          <cell r="G6">
            <v>0</v>
          </cell>
        </row>
        <row r="7">
          <cell r="C7">
            <v>10869087</v>
          </cell>
          <cell r="D7">
            <v>274</v>
          </cell>
          <cell r="G7">
            <v>1356184</v>
          </cell>
        </row>
        <row r="9">
          <cell r="C9">
            <v>5749061</v>
          </cell>
          <cell r="D9">
            <v>281</v>
          </cell>
          <cell r="G9">
            <v>962240</v>
          </cell>
        </row>
        <row r="10">
          <cell r="C10">
            <v>102921</v>
          </cell>
          <cell r="D10">
            <v>4</v>
          </cell>
          <cell r="G10">
            <v>23110</v>
          </cell>
        </row>
        <row r="15">
          <cell r="C15">
            <v>18802376</v>
          </cell>
          <cell r="D15">
            <v>567983</v>
          </cell>
          <cell r="G15">
            <v>490677030</v>
          </cell>
        </row>
        <row r="22">
          <cell r="C22">
            <v>329907899</v>
          </cell>
          <cell r="G22">
            <v>444810484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otal"/>
      <sheetName val="summary"/>
      <sheetName val="ינואר"/>
      <sheetName val="פברואר"/>
      <sheetName val="מרץ"/>
      <sheetName val="אפריל"/>
      <sheetName val="מאי"/>
      <sheetName val="יוני"/>
      <sheetName val="יולי"/>
      <sheetName val="אוגוסט"/>
      <sheetName val="ספטמבר"/>
      <sheetName val="אוקטובר"/>
      <sheetName val="נובמבר"/>
      <sheetName val="דצמבר"/>
      <sheetName val="רבעוני"/>
    </sheetNames>
    <sheetDataSet>
      <sheetData sheetId="2">
        <row r="3">
          <cell r="C3">
            <v>322279478</v>
          </cell>
          <cell r="D3">
            <v>21590</v>
          </cell>
          <cell r="G3">
            <v>688015220</v>
          </cell>
        </row>
        <row r="4">
          <cell r="C4">
            <v>13078258</v>
          </cell>
          <cell r="D4">
            <v>647</v>
          </cell>
          <cell r="G4">
            <v>33849264</v>
          </cell>
        </row>
        <row r="5">
          <cell r="C5">
            <v>6117585</v>
          </cell>
          <cell r="D5">
            <v>2239</v>
          </cell>
          <cell r="G5">
            <v>10293461</v>
          </cell>
        </row>
        <row r="6">
          <cell r="C6">
            <v>21570583</v>
          </cell>
          <cell r="D6">
            <v>233</v>
          </cell>
          <cell r="G6">
            <v>0</v>
          </cell>
        </row>
        <row r="7">
          <cell r="C7">
            <v>6661534</v>
          </cell>
          <cell r="D7">
            <v>251</v>
          </cell>
          <cell r="G7">
            <v>2394376</v>
          </cell>
        </row>
        <row r="8">
          <cell r="C8">
            <v>40191542</v>
          </cell>
          <cell r="G8">
            <v>26976663</v>
          </cell>
        </row>
        <row r="9">
          <cell r="C9">
            <v>8549486</v>
          </cell>
          <cell r="D9">
            <v>444</v>
          </cell>
          <cell r="G9">
            <v>1392888</v>
          </cell>
        </row>
        <row r="10">
          <cell r="C10">
            <v>312659</v>
          </cell>
          <cell r="D10">
            <v>13</v>
          </cell>
          <cell r="G10">
            <v>79093</v>
          </cell>
        </row>
        <row r="12">
          <cell r="C12">
            <v>194552593</v>
          </cell>
          <cell r="G12">
            <v>200770977</v>
          </cell>
        </row>
        <row r="13">
          <cell r="C13">
            <v>65858617</v>
          </cell>
          <cell r="G13">
            <v>34577741</v>
          </cell>
        </row>
        <row r="14">
          <cell r="C14">
            <v>11221942</v>
          </cell>
          <cell r="G14">
            <v>42369916</v>
          </cell>
        </row>
        <row r="15">
          <cell r="C15">
            <v>15091135</v>
          </cell>
          <cell r="D15">
            <v>450575</v>
          </cell>
          <cell r="G15">
            <v>398331744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כמויות"/>
      <sheetName val="ערכים"/>
      <sheetName val="גרפים עברית"/>
    </sheetNames>
    <sheetDataSet>
      <sheetData sheetId="0">
        <row r="6">
          <cell r="A6" t="str">
            <v>ינואר</v>
          </cell>
          <cell r="J6">
            <v>31140</v>
          </cell>
          <cell r="K6">
            <v>16480</v>
          </cell>
          <cell r="M6">
            <v>3405</v>
          </cell>
          <cell r="N6">
            <v>4635</v>
          </cell>
          <cell r="P6">
            <v>27645</v>
          </cell>
          <cell r="Q6">
            <v>20205</v>
          </cell>
          <cell r="S6">
            <v>9748</v>
          </cell>
          <cell r="T6">
            <v>10005</v>
          </cell>
          <cell r="V6">
            <v>15080</v>
          </cell>
          <cell r="W6">
            <v>19495</v>
          </cell>
          <cell r="Y6">
            <v>59175</v>
          </cell>
          <cell r="Z6">
            <v>45705</v>
          </cell>
          <cell r="AB6">
            <v>28943.55</v>
          </cell>
          <cell r="AC6">
            <v>22528.75</v>
          </cell>
          <cell r="AE6">
            <v>16850</v>
          </cell>
          <cell r="AF6">
            <v>21590</v>
          </cell>
          <cell r="AH6">
            <v>507</v>
          </cell>
          <cell r="AI6">
            <v>647</v>
          </cell>
        </row>
        <row r="7">
          <cell r="A7" t="str">
            <v>פברואר</v>
          </cell>
          <cell r="J7">
            <v>30830</v>
          </cell>
          <cell r="K7">
            <v>18090</v>
          </cell>
          <cell r="M7">
            <v>7620</v>
          </cell>
          <cell r="N7">
            <v>4915</v>
          </cell>
          <cell r="P7">
            <v>25630</v>
          </cell>
          <cell r="Q7">
            <v>26380</v>
          </cell>
          <cell r="S7">
            <v>4995</v>
          </cell>
          <cell r="T7">
            <v>4630</v>
          </cell>
          <cell r="V7">
            <v>18870</v>
          </cell>
          <cell r="W7">
            <v>11209</v>
          </cell>
          <cell r="Y7">
            <v>57440</v>
          </cell>
          <cell r="Z7">
            <v>62543</v>
          </cell>
          <cell r="AB7">
            <v>25486</v>
          </cell>
          <cell r="AC7">
            <v>21783.8</v>
          </cell>
          <cell r="AE7">
            <v>21550</v>
          </cell>
          <cell r="AF7">
            <v>22525</v>
          </cell>
          <cell r="AH7">
            <v>934</v>
          </cell>
          <cell r="AI7">
            <v>728</v>
          </cell>
        </row>
        <row r="8">
          <cell r="A8" t="str">
            <v>מרץ</v>
          </cell>
          <cell r="J8">
            <v>31610</v>
          </cell>
          <cell r="K8">
            <v>21995</v>
          </cell>
          <cell r="M8">
            <v>7745</v>
          </cell>
          <cell r="N8">
            <v>13725</v>
          </cell>
          <cell r="P8">
            <v>34105</v>
          </cell>
          <cell r="Q8">
            <v>39650</v>
          </cell>
          <cell r="S8">
            <v>2215</v>
          </cell>
          <cell r="T8">
            <v>4590</v>
          </cell>
          <cell r="V8">
            <v>12406</v>
          </cell>
          <cell r="W8">
            <v>21515</v>
          </cell>
          <cell r="Y8">
            <v>47222</v>
          </cell>
          <cell r="Z8">
            <v>77335</v>
          </cell>
          <cell r="AB8">
            <v>28827.75</v>
          </cell>
          <cell r="AC8">
            <v>25513.95</v>
          </cell>
          <cell r="AE8">
            <v>16578</v>
          </cell>
          <cell r="AF8">
            <v>22174</v>
          </cell>
          <cell r="AH8">
            <v>332</v>
          </cell>
          <cell r="AI8">
            <v>737</v>
          </cell>
        </row>
        <row r="9">
          <cell r="A9" t="str">
            <v>אפריל</v>
          </cell>
          <cell r="J9">
            <v>32280</v>
          </cell>
          <cell r="M9">
            <v>11665</v>
          </cell>
          <cell r="P9">
            <v>35495</v>
          </cell>
          <cell r="S9">
            <v>3845</v>
          </cell>
          <cell r="V9">
            <v>18735</v>
          </cell>
          <cell r="Y9">
            <v>57976</v>
          </cell>
          <cell r="AB9">
            <v>28380.85</v>
          </cell>
          <cell r="AE9">
            <v>15372</v>
          </cell>
          <cell r="AH9">
            <v>642</v>
          </cell>
        </row>
        <row r="10">
          <cell r="A10" t="str">
            <v>מאי</v>
          </cell>
          <cell r="J10">
            <v>25153</v>
          </cell>
          <cell r="M10">
            <v>6468</v>
          </cell>
          <cell r="P10">
            <v>27843</v>
          </cell>
          <cell r="S10">
            <v>1758</v>
          </cell>
          <cell r="V10">
            <v>13329</v>
          </cell>
          <cell r="Y10">
            <v>62380</v>
          </cell>
          <cell r="AB10">
            <v>27351.5</v>
          </cell>
          <cell r="AE10">
            <v>18180</v>
          </cell>
          <cell r="AH10">
            <v>375</v>
          </cell>
        </row>
        <row r="11">
          <cell r="A11" t="str">
            <v>יוני</v>
          </cell>
          <cell r="J11">
            <v>31815</v>
          </cell>
          <cell r="M11">
            <v>10070</v>
          </cell>
          <cell r="P11">
            <v>29085</v>
          </cell>
          <cell r="S11">
            <v>3235</v>
          </cell>
          <cell r="V11">
            <v>8685</v>
          </cell>
          <cell r="Y11">
            <v>52980</v>
          </cell>
          <cell r="AB11">
            <v>26630.6</v>
          </cell>
          <cell r="AE11">
            <v>19684</v>
          </cell>
          <cell r="AH11">
            <v>541</v>
          </cell>
        </row>
        <row r="12">
          <cell r="A12" t="str">
            <v>יולי</v>
          </cell>
          <cell r="J12">
            <v>32860</v>
          </cell>
          <cell r="M12">
            <v>7960</v>
          </cell>
          <cell r="P12">
            <v>20545</v>
          </cell>
          <cell r="S12">
            <v>2150</v>
          </cell>
          <cell r="V12">
            <v>18315</v>
          </cell>
          <cell r="Y12">
            <v>71724</v>
          </cell>
          <cell r="AB12">
            <v>28033.65</v>
          </cell>
          <cell r="AE12">
            <v>25644</v>
          </cell>
          <cell r="AH12">
            <v>1098</v>
          </cell>
        </row>
        <row r="13">
          <cell r="A13" t="str">
            <v>אוגוסט</v>
          </cell>
          <cell r="J13">
            <v>35250</v>
          </cell>
          <cell r="M13">
            <v>8740</v>
          </cell>
          <cell r="P13">
            <v>27415</v>
          </cell>
          <cell r="S13">
            <v>3960</v>
          </cell>
          <cell r="V13">
            <v>18015</v>
          </cell>
          <cell r="Y13">
            <v>56645</v>
          </cell>
          <cell r="AB13">
            <v>28022.5</v>
          </cell>
          <cell r="AE13">
            <v>12837</v>
          </cell>
          <cell r="AH13">
            <v>583</v>
          </cell>
        </row>
        <row r="14">
          <cell r="A14" t="str">
            <v>ספטמבר</v>
          </cell>
          <cell r="J14">
            <v>22355</v>
          </cell>
          <cell r="M14">
            <v>4170</v>
          </cell>
          <cell r="P14">
            <v>16195</v>
          </cell>
          <cell r="S14">
            <v>4575</v>
          </cell>
          <cell r="V14">
            <v>11800</v>
          </cell>
          <cell r="Y14">
            <v>45755</v>
          </cell>
          <cell r="AB14">
            <v>24562.45</v>
          </cell>
          <cell r="AE14">
            <v>10386</v>
          </cell>
          <cell r="AH14">
            <v>272</v>
          </cell>
        </row>
        <row r="15">
          <cell r="A15" t="str">
            <v>אוקטובר</v>
          </cell>
          <cell r="J15">
            <v>28189</v>
          </cell>
          <cell r="M15">
            <v>8950</v>
          </cell>
          <cell r="P15">
            <v>30640</v>
          </cell>
          <cell r="S15">
            <v>14580</v>
          </cell>
          <cell r="V15">
            <v>12870</v>
          </cell>
          <cell r="Y15">
            <v>44980</v>
          </cell>
          <cell r="AB15">
            <v>28089.6</v>
          </cell>
          <cell r="AE15">
            <v>18196</v>
          </cell>
          <cell r="AH15">
            <v>383</v>
          </cell>
        </row>
        <row r="16">
          <cell r="A16" t="str">
            <v>נובמבר</v>
          </cell>
          <cell r="J16">
            <v>19292</v>
          </cell>
          <cell r="M16">
            <v>7772</v>
          </cell>
          <cell r="P16">
            <v>18405</v>
          </cell>
          <cell r="S16">
            <v>15280</v>
          </cell>
          <cell r="V16">
            <v>6560</v>
          </cell>
          <cell r="Y16">
            <v>49535</v>
          </cell>
          <cell r="AB16">
            <v>23291.25</v>
          </cell>
          <cell r="AE16">
            <v>15432</v>
          </cell>
          <cell r="AH16">
            <v>823</v>
          </cell>
        </row>
        <row r="17">
          <cell r="A17" t="str">
            <v>דצמבר</v>
          </cell>
          <cell r="J17">
            <v>18200</v>
          </cell>
          <cell r="M17">
            <v>6010</v>
          </cell>
          <cell r="P17">
            <v>21336</v>
          </cell>
          <cell r="S17">
            <v>21256</v>
          </cell>
          <cell r="V17">
            <v>21985</v>
          </cell>
          <cell r="Y17">
            <v>64236</v>
          </cell>
          <cell r="AB17">
            <v>28399.15</v>
          </cell>
          <cell r="AE17">
            <v>13018</v>
          </cell>
          <cell r="AH17">
            <v>829</v>
          </cell>
        </row>
      </sheetData>
      <sheetData sheetId="1">
        <row r="6">
          <cell r="J6">
            <v>13780</v>
          </cell>
          <cell r="K6">
            <v>6051</v>
          </cell>
          <cell r="M6">
            <v>1258</v>
          </cell>
          <cell r="N6">
            <v>1498</v>
          </cell>
          <cell r="P6">
            <v>7202</v>
          </cell>
          <cell r="Q6">
            <v>5678</v>
          </cell>
          <cell r="S6">
            <v>2152</v>
          </cell>
          <cell r="T6">
            <v>2445</v>
          </cell>
          <cell r="V6">
            <v>1205</v>
          </cell>
          <cell r="W6">
            <v>1383</v>
          </cell>
          <cell r="Y6">
            <v>18295</v>
          </cell>
          <cell r="Z6">
            <v>15422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כמויות"/>
      <sheetName val="ערכים"/>
      <sheetName val="גרפים עברית"/>
    </sheetNames>
    <sheetDataSet>
      <sheetData sheetId="0">
        <row r="17">
          <cell r="N17">
            <v>24255</v>
          </cell>
          <cell r="T17">
            <v>4747</v>
          </cell>
          <cell r="Z17">
            <v>19807</v>
          </cell>
          <cell r="AF17">
            <v>12275</v>
          </cell>
          <cell r="AL17">
            <v>18065</v>
          </cell>
          <cell r="AX17">
            <v>61252</v>
          </cell>
        </row>
      </sheetData>
      <sheetData sheetId="1">
        <row r="17">
          <cell r="N17">
            <v>11167</v>
          </cell>
          <cell r="T17">
            <v>1605</v>
          </cell>
          <cell r="Z17">
            <v>4885</v>
          </cell>
          <cell r="AF17">
            <v>2490</v>
          </cell>
          <cell r="AL17">
            <v>1390</v>
          </cell>
          <cell r="AX17">
            <v>21390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otal"/>
      <sheetName val="summary"/>
      <sheetName val="ינואר"/>
      <sheetName val="פברואר"/>
      <sheetName val="מרץ"/>
      <sheetName val="אפריל"/>
      <sheetName val="מאי"/>
      <sheetName val="יוני"/>
      <sheetName val="יולי"/>
      <sheetName val="אוגוסט"/>
      <sheetName val="ספטמבר"/>
      <sheetName val="אוקטובר"/>
      <sheetName val="נובמבר"/>
      <sheetName val="דצמבר"/>
      <sheetName val="רבעוני"/>
    </sheetNames>
    <sheetDataSet>
      <sheetData sheetId="2">
        <row r="12">
          <cell r="C12">
            <v>313189338</v>
          </cell>
          <cell r="G12">
            <v>137728130</v>
          </cell>
        </row>
        <row r="13">
          <cell r="C13">
            <v>87988789</v>
          </cell>
          <cell r="G13">
            <v>50472433</v>
          </cell>
        </row>
        <row r="14">
          <cell r="C14">
            <v>8832692</v>
          </cell>
          <cell r="G14">
            <v>36794186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6:N92"/>
  <sheetViews>
    <sheetView rightToLeft="1" zoomScalePageLayoutView="0" workbookViewId="0" topLeftCell="A1">
      <selection activeCell="T33" sqref="T33"/>
    </sheetView>
  </sheetViews>
  <sheetFormatPr defaultColWidth="9.140625" defaultRowHeight="15"/>
  <cols>
    <col min="1" max="1" width="3.00390625" style="4" customWidth="1"/>
    <col min="2" max="2" width="13.28125" style="5" customWidth="1"/>
    <col min="3" max="3" width="10.00390625" style="4" customWidth="1"/>
    <col min="4" max="5" width="10.140625" style="100" customWidth="1"/>
    <col min="6" max="6" width="10.00390625" style="4" customWidth="1"/>
    <col min="7" max="7" width="8.8515625" style="100" customWidth="1"/>
    <col min="8" max="8" width="9.421875" style="100" customWidth="1"/>
    <col min="9" max="9" width="10.57421875" style="100" bestFit="1" customWidth="1"/>
    <col min="10" max="10" width="9.00390625" style="100" customWidth="1"/>
    <col min="11" max="11" width="8.57421875" style="100" customWidth="1"/>
    <col min="12" max="12" width="7.140625" style="100" customWidth="1"/>
    <col min="13" max="13" width="6.57421875" style="100" customWidth="1"/>
    <col min="14" max="14" width="8.421875" style="100" customWidth="1"/>
    <col min="15" max="17" width="9.00390625" style="4" customWidth="1"/>
    <col min="18" max="18" width="10.140625" style="4" bestFit="1" customWidth="1"/>
    <col min="19" max="19" width="11.140625" style="4" bestFit="1" customWidth="1"/>
    <col min="20" max="20" width="11.00390625" style="4" bestFit="1" customWidth="1"/>
    <col min="21" max="16384" width="9.00390625" style="4" customWidth="1"/>
  </cols>
  <sheetData>
    <row r="16" spans="1:14" ht="6.75" customHeight="1">
      <c r="A16" s="1"/>
      <c r="B16" s="2"/>
      <c r="C16" s="1"/>
      <c r="D16" s="3"/>
      <c r="E16" s="3"/>
      <c r="F16" s="1"/>
      <c r="G16" s="3"/>
      <c r="H16" s="3"/>
      <c r="I16" s="3"/>
      <c r="J16" s="3"/>
      <c r="K16" s="3"/>
      <c r="L16" s="3"/>
      <c r="M16" s="3"/>
      <c r="N16" s="3"/>
    </row>
    <row r="17" spans="1:14" ht="24" customHeight="1">
      <c r="A17" s="1"/>
      <c r="B17" s="2"/>
      <c r="C17" s="1"/>
      <c r="D17" s="3"/>
      <c r="E17" s="3"/>
      <c r="F17" s="1"/>
      <c r="G17" s="3"/>
      <c r="H17" s="3"/>
      <c r="I17" s="3"/>
      <c r="J17" s="3"/>
      <c r="K17" s="3"/>
      <c r="L17" s="3"/>
      <c r="M17" s="3"/>
      <c r="N17" s="3"/>
    </row>
    <row r="18" spans="1:14" ht="16.5" customHeight="1">
      <c r="A18" s="1"/>
      <c r="B18" s="2"/>
      <c r="C18" s="1"/>
      <c r="D18" s="3"/>
      <c r="E18" s="3"/>
      <c r="F18" s="1"/>
      <c r="G18" s="3"/>
      <c r="H18" s="3"/>
      <c r="I18" s="3"/>
      <c r="J18" s="3"/>
      <c r="K18" s="3"/>
      <c r="L18" s="3"/>
      <c r="M18" s="3"/>
      <c r="N18" s="3"/>
    </row>
    <row r="19" spans="1:14" ht="14.25" hidden="1">
      <c r="A19" s="1"/>
      <c r="B19" s="2"/>
      <c r="C19" s="1"/>
      <c r="D19" s="3"/>
      <c r="E19" s="3"/>
      <c r="F19" s="1"/>
      <c r="G19" s="3"/>
      <c r="H19" s="3"/>
      <c r="I19" s="3"/>
      <c r="J19" s="3"/>
      <c r="K19" s="3"/>
      <c r="L19" s="3"/>
      <c r="M19" s="3"/>
      <c r="N19" s="3"/>
    </row>
    <row r="20" spans="1:14" ht="16.5" thickBot="1">
      <c r="A20" s="228" t="s">
        <v>0</v>
      </c>
      <c r="B20" s="228"/>
      <c r="C20" s="228"/>
      <c r="D20" s="228"/>
      <c r="E20" s="228"/>
      <c r="F20" s="228"/>
      <c r="G20" s="228"/>
      <c r="H20" s="228"/>
      <c r="I20" s="228"/>
      <c r="J20" s="228"/>
      <c r="K20" s="228"/>
      <c r="L20" s="3"/>
      <c r="M20" s="3"/>
      <c r="N20" s="3"/>
    </row>
    <row r="21" spans="1:14" ht="20.25" customHeight="1" hidden="1">
      <c r="A21" s="229" t="s">
        <v>1</v>
      </c>
      <c r="B21" s="230"/>
      <c r="C21" s="230"/>
      <c r="D21" s="230"/>
      <c r="E21" s="230"/>
      <c r="F21" s="230"/>
      <c r="G21" s="230"/>
      <c r="H21" s="230"/>
      <c r="I21" s="230"/>
      <c r="J21" s="230"/>
      <c r="K21" s="230"/>
      <c r="L21" s="230"/>
      <c r="M21" s="230"/>
      <c r="N21" s="231"/>
    </row>
    <row r="22" spans="1:14" s="5" customFormat="1" ht="19.5" customHeight="1" hidden="1">
      <c r="A22" s="232" t="s">
        <v>2</v>
      </c>
      <c r="B22" s="235" t="s">
        <v>3</v>
      </c>
      <c r="C22" s="237" t="s">
        <v>4</v>
      </c>
      <c r="D22" s="238"/>
      <c r="E22" s="239"/>
      <c r="F22" s="237" t="s">
        <v>5</v>
      </c>
      <c r="G22" s="238"/>
      <c r="H22" s="239"/>
      <c r="I22" s="240" t="s">
        <v>6</v>
      </c>
      <c r="J22" s="241"/>
      <c r="K22" s="242"/>
      <c r="L22" s="243"/>
      <c r="M22" s="244"/>
      <c r="N22" s="245"/>
    </row>
    <row r="23" spans="1:14" s="12" customFormat="1" ht="21" customHeight="1" hidden="1">
      <c r="A23" s="233"/>
      <c r="B23" s="236"/>
      <c r="C23" s="6" t="s">
        <v>7</v>
      </c>
      <c r="D23" s="7" t="s">
        <v>8</v>
      </c>
      <c r="E23" s="8" t="s">
        <v>9</v>
      </c>
      <c r="F23" s="6" t="s">
        <v>7</v>
      </c>
      <c r="G23" s="7" t="s">
        <v>8</v>
      </c>
      <c r="H23" s="8" t="s">
        <v>9</v>
      </c>
      <c r="I23" s="9" t="s">
        <v>7</v>
      </c>
      <c r="J23" s="7" t="s">
        <v>8</v>
      </c>
      <c r="K23" s="8" t="s">
        <v>9</v>
      </c>
      <c r="L23" s="10"/>
      <c r="M23" s="10"/>
      <c r="N23" s="11"/>
    </row>
    <row r="24" spans="1:14" s="5" customFormat="1" ht="18.75" customHeight="1" hidden="1">
      <c r="A24" s="233"/>
      <c r="B24" s="13" t="s">
        <v>10</v>
      </c>
      <c r="C24" s="14">
        <v>8693</v>
      </c>
      <c r="D24" s="15">
        <v>107.93186</v>
      </c>
      <c r="E24" s="13">
        <v>387.465713</v>
      </c>
      <c r="F24" s="14">
        <v>15925</v>
      </c>
      <c r="G24" s="15">
        <v>177.838915</v>
      </c>
      <c r="H24" s="13">
        <v>681.213804</v>
      </c>
      <c r="I24" s="16">
        <v>83.19337397906361</v>
      </c>
      <c r="J24" s="17">
        <v>64.7696194617604</v>
      </c>
      <c r="K24" s="18">
        <v>75.81266706816972</v>
      </c>
      <c r="L24" s="19"/>
      <c r="M24" s="19"/>
      <c r="N24" s="20"/>
    </row>
    <row r="25" spans="1:14" s="5" customFormat="1" ht="18.75" customHeight="1" hidden="1">
      <c r="A25" s="233"/>
      <c r="B25" s="13" t="s">
        <v>11</v>
      </c>
      <c r="C25" s="14">
        <v>664</v>
      </c>
      <c r="D25" s="15">
        <v>8.990635</v>
      </c>
      <c r="E25" s="13">
        <v>30.702583</v>
      </c>
      <c r="F25" s="14">
        <v>875</v>
      </c>
      <c r="G25" s="15">
        <v>12.535051</v>
      </c>
      <c r="H25" s="13">
        <v>40.952628</v>
      </c>
      <c r="I25" s="16">
        <v>31.77710843373494</v>
      </c>
      <c r="J25" s="17">
        <v>39.42342226105276</v>
      </c>
      <c r="K25" s="18">
        <v>33.38495982569283</v>
      </c>
      <c r="L25" s="19"/>
      <c r="M25" s="19"/>
      <c r="N25" s="20"/>
    </row>
    <row r="26" spans="1:14" s="5" customFormat="1" ht="18.75" customHeight="1" hidden="1">
      <c r="A26" s="233"/>
      <c r="B26" s="13" t="s">
        <v>12</v>
      </c>
      <c r="C26" s="14">
        <v>611</v>
      </c>
      <c r="D26" s="15">
        <v>1.131401</v>
      </c>
      <c r="E26" s="13">
        <v>2.784013</v>
      </c>
      <c r="F26" s="14">
        <v>847</v>
      </c>
      <c r="G26" s="15">
        <v>1.575919</v>
      </c>
      <c r="H26" s="13">
        <v>4.027776</v>
      </c>
      <c r="I26" s="21">
        <v>38.62520458265139</v>
      </c>
      <c r="J26" s="22">
        <v>39.289164496054</v>
      </c>
      <c r="K26" s="23">
        <v>44.675186502361896</v>
      </c>
      <c r="L26" s="19"/>
      <c r="M26" s="19"/>
      <c r="N26" s="20"/>
    </row>
    <row r="27" spans="1:14" s="5" customFormat="1" ht="18.75" customHeight="1" hidden="1">
      <c r="A27" s="233"/>
      <c r="B27" s="13" t="s">
        <v>13</v>
      </c>
      <c r="C27" s="14">
        <v>377</v>
      </c>
      <c r="D27" s="15">
        <v>12.668878</v>
      </c>
      <c r="E27" s="13">
        <v>3.401739</v>
      </c>
      <c r="F27" s="14">
        <v>424</v>
      </c>
      <c r="G27" s="15">
        <v>13.365501</v>
      </c>
      <c r="H27" s="13">
        <v>0.69443</v>
      </c>
      <c r="I27" s="21">
        <v>12.46684350132626</v>
      </c>
      <c r="J27" s="22">
        <v>5.498695306719354</v>
      </c>
      <c r="K27" s="23">
        <v>-79.58602938085491</v>
      </c>
      <c r="L27" s="19"/>
      <c r="M27" s="19"/>
      <c r="N27" s="20"/>
    </row>
    <row r="28" spans="1:14" s="5" customFormat="1" ht="18.75" customHeight="1" hidden="1">
      <c r="A28" s="233"/>
      <c r="B28" s="13" t="s">
        <v>14</v>
      </c>
      <c r="C28" s="14"/>
      <c r="D28" s="15">
        <v>25.684557</v>
      </c>
      <c r="E28" s="13">
        <v>20.245144</v>
      </c>
      <c r="F28" s="14"/>
      <c r="G28" s="15">
        <v>24.492778</v>
      </c>
      <c r="H28" s="13">
        <v>20.361631</v>
      </c>
      <c r="I28" s="21"/>
      <c r="J28" s="22">
        <v>-4.640060562461716</v>
      </c>
      <c r="K28" s="23">
        <v>0.5753824225700709</v>
      </c>
      <c r="L28" s="19"/>
      <c r="M28" s="19"/>
      <c r="N28" s="20"/>
    </row>
    <row r="29" spans="1:14" s="33" customFormat="1" ht="18.75" customHeight="1" hidden="1">
      <c r="A29" s="233"/>
      <c r="B29" s="24" t="s">
        <v>15</v>
      </c>
      <c r="C29" s="25"/>
      <c r="D29" s="26">
        <v>156.407331</v>
      </c>
      <c r="E29" s="27">
        <v>444.599192</v>
      </c>
      <c r="F29" s="25"/>
      <c r="G29" s="26">
        <v>229.80816399999998</v>
      </c>
      <c r="H29" s="27">
        <v>747.250269</v>
      </c>
      <c r="I29" s="28"/>
      <c r="J29" s="29">
        <v>46.9292791653097</v>
      </c>
      <c r="K29" s="30">
        <v>68.07279060462169</v>
      </c>
      <c r="L29" s="31"/>
      <c r="M29" s="31"/>
      <c r="N29" s="32"/>
    </row>
    <row r="30" spans="1:14" ht="18.75" customHeight="1" thickBot="1">
      <c r="A30" s="233"/>
      <c r="B30" s="246" t="s">
        <v>16</v>
      </c>
      <c r="C30" s="247"/>
      <c r="D30" s="247"/>
      <c r="E30" s="247"/>
      <c r="F30" s="247"/>
      <c r="G30" s="247"/>
      <c r="H30" s="247"/>
      <c r="I30" s="247"/>
      <c r="J30" s="247"/>
      <c r="K30" s="247"/>
      <c r="L30" s="247"/>
      <c r="M30" s="247"/>
      <c r="N30" s="248"/>
    </row>
    <row r="31" spans="1:14" ht="18.75" customHeight="1" thickBot="1">
      <c r="A31" s="233"/>
      <c r="B31" s="235" t="s">
        <v>3</v>
      </c>
      <c r="C31" s="252" t="s">
        <v>17</v>
      </c>
      <c r="D31" s="253"/>
      <c r="E31" s="254"/>
      <c r="F31" s="252" t="s">
        <v>18</v>
      </c>
      <c r="G31" s="253"/>
      <c r="H31" s="254"/>
      <c r="I31" s="240" t="s">
        <v>6</v>
      </c>
      <c r="J31" s="241"/>
      <c r="K31" s="242"/>
      <c r="L31" s="255" t="s">
        <v>19</v>
      </c>
      <c r="M31" s="256"/>
      <c r="N31" s="257"/>
    </row>
    <row r="32" spans="1:14" ht="24" customHeight="1">
      <c r="A32" s="233"/>
      <c r="B32" s="236"/>
      <c r="C32" s="6" t="s">
        <v>7</v>
      </c>
      <c r="D32" s="7" t="s">
        <v>8</v>
      </c>
      <c r="E32" s="8" t="s">
        <v>9</v>
      </c>
      <c r="F32" s="6" t="s">
        <v>7</v>
      </c>
      <c r="G32" s="7" t="s">
        <v>8</v>
      </c>
      <c r="H32" s="8" t="s">
        <v>9</v>
      </c>
      <c r="I32" s="9" t="s">
        <v>7</v>
      </c>
      <c r="J32" s="7" t="s">
        <v>8</v>
      </c>
      <c r="K32" s="8" t="s">
        <v>9</v>
      </c>
      <c r="L32" s="9" t="s">
        <v>7</v>
      </c>
      <c r="M32" s="7" t="s">
        <v>8</v>
      </c>
      <c r="N32" s="34" t="s">
        <v>9</v>
      </c>
    </row>
    <row r="33" spans="1:14" ht="18.75" customHeight="1">
      <c r="A33" s="233"/>
      <c r="B33" s="35" t="s">
        <v>10</v>
      </c>
      <c r="C33" s="14">
        <f>+'[1]ינואר'!$D$3</f>
        <v>19187</v>
      </c>
      <c r="D33" s="15">
        <f>+'[1]ינואר'!$C$3/1000000</f>
        <v>281.899771</v>
      </c>
      <c r="E33" s="13">
        <f>+'[1]ינואר'!$G$3/1000000</f>
        <v>644.813616</v>
      </c>
      <c r="F33" s="14">
        <f>+'[2]ינואר'!$D$3</f>
        <v>21590</v>
      </c>
      <c r="G33" s="15">
        <f>+'[2]ינואר'!$C$3/1000000</f>
        <v>322.279478</v>
      </c>
      <c r="H33" s="13">
        <f>+'[2]ינואר'!$G$3/1000000</f>
        <v>688.01522</v>
      </c>
      <c r="I33" s="17">
        <f aca="true" t="shared" si="0" ref="I33:K38">+(F33-C33)/C33*100</f>
        <v>12.524104862667432</v>
      </c>
      <c r="J33" s="17">
        <f t="shared" si="0"/>
        <v>14.32413614837594</v>
      </c>
      <c r="K33" s="18">
        <f t="shared" si="0"/>
        <v>6.699859141932259</v>
      </c>
      <c r="L33" s="17">
        <f>+(F33-'[1]דצמבר'!$D3)/'[1]דצמבר'!$D3*100</f>
        <v>77.09785907636781</v>
      </c>
      <c r="M33" s="17">
        <f>+(G33*1000000-'[1]דצמבר'!$C3)/'[1]דצמבר'!$C3*100</f>
        <v>78.43652257150367</v>
      </c>
      <c r="N33" s="36">
        <f>+(H33*1000000-'[1]דצמבר'!$G3)/'[1]דצמבר'!$G3*100</f>
        <v>77.87591496583867</v>
      </c>
    </row>
    <row r="34" spans="1:14" ht="19.5" customHeight="1">
      <c r="A34" s="233"/>
      <c r="B34" s="35" t="s">
        <v>11</v>
      </c>
      <c r="C34" s="14">
        <f>+'[1]ינואר'!$D$4</f>
        <v>674</v>
      </c>
      <c r="D34" s="15">
        <f>+'[1]ינואר'!$C$4/1000000</f>
        <v>12.775492</v>
      </c>
      <c r="E34" s="13">
        <f>+'[1]ינואר'!$G$4/1000000</f>
        <v>34.604379</v>
      </c>
      <c r="F34" s="14">
        <f>+'[2]ינואר'!$D$4</f>
        <v>647</v>
      </c>
      <c r="G34" s="15">
        <f>+'[2]ינואר'!$C$4/1000000</f>
        <v>13.078258</v>
      </c>
      <c r="H34" s="13">
        <f>+'[2]ינואר'!$G$4/1000000</f>
        <v>33.849264</v>
      </c>
      <c r="I34" s="17">
        <f t="shared" si="0"/>
        <v>-4.005934718100891</v>
      </c>
      <c r="J34" s="17">
        <f t="shared" si="0"/>
        <v>2.369896987137561</v>
      </c>
      <c r="K34" s="18">
        <f t="shared" si="0"/>
        <v>-2.1821371220099155</v>
      </c>
      <c r="L34" s="17">
        <f>+(F34-'[1]דצמבר'!$D4)/'[1]דצמבר'!$D4*100</f>
        <v>59.75308641975309</v>
      </c>
      <c r="M34" s="17">
        <f>+(G34*1000000-'[1]דצמבר'!$C4)/'[1]דצמבר'!$C4*100</f>
        <v>54.98649553625656</v>
      </c>
      <c r="N34" s="36">
        <f>+(H34*1000000-'[1]דצמבר'!$G4)/'[1]דצמבר'!$G4*100</f>
        <v>53.16456870385704</v>
      </c>
    </row>
    <row r="35" spans="1:14" ht="19.5" customHeight="1">
      <c r="A35" s="233"/>
      <c r="B35" s="35" t="s">
        <v>12</v>
      </c>
      <c r="C35" s="14">
        <f>+'[1]ינואר'!$D$5</f>
        <v>1007</v>
      </c>
      <c r="D35" s="15">
        <f>+'[1]ינואר'!$C$5/1000000</f>
        <v>3.145077</v>
      </c>
      <c r="E35" s="13">
        <f>+'[1]ינואר'!$G$5/1000000</f>
        <v>5.897473</v>
      </c>
      <c r="F35" s="14">
        <f>+'[2]ינואר'!$D$5</f>
        <v>2239</v>
      </c>
      <c r="G35" s="15">
        <f>+'[2]ינואר'!$C$5/1000000</f>
        <v>6.117585</v>
      </c>
      <c r="H35" s="13">
        <f>+'[2]ינואר'!$G$5/1000000</f>
        <v>10.293461</v>
      </c>
      <c r="I35" s="21">
        <f t="shared" si="0"/>
        <v>122.34359483614696</v>
      </c>
      <c r="J35" s="22">
        <f t="shared" si="0"/>
        <v>94.51304371880242</v>
      </c>
      <c r="K35" s="23">
        <f t="shared" si="0"/>
        <v>74.54019713189024</v>
      </c>
      <c r="L35" s="17">
        <f>+(F35-'[1]דצמבר'!$D5)/'[1]דצמבר'!$D5*100</f>
        <v>166.230677764566</v>
      </c>
      <c r="M35" s="17">
        <f>+(G35*1000000-'[1]דצמבר'!$C5)/'[1]דצמבר'!$C5*100</f>
        <v>101.52079794209523</v>
      </c>
      <c r="N35" s="36">
        <f>+(H35*1000000-'[1]דצמבר'!$G5)/'[1]דצמבר'!$G5*100</f>
        <v>124.0082426466652</v>
      </c>
    </row>
    <row r="36" spans="1:14" ht="19.5" customHeight="1">
      <c r="A36" s="233"/>
      <c r="B36" s="35" t="s">
        <v>13</v>
      </c>
      <c r="C36" s="14">
        <f>+'[1]ינואר'!$D$6+'[1]ינואר'!$D$7</f>
        <v>479</v>
      </c>
      <c r="D36" s="15">
        <f>+('[1]ינואר'!$C$6+'[1]ינואר'!$C$7)/1000000</f>
        <v>23.013902</v>
      </c>
      <c r="E36" s="37">
        <f>+('[1]ינואר'!$G$6+'[1]ינואר'!$G$7)/1100000</f>
        <v>1.6114072727272728</v>
      </c>
      <c r="F36" s="14">
        <f>+'[2]ינואר'!$D$6+'[2]ינואר'!$D$7</f>
        <v>484</v>
      </c>
      <c r="G36" s="15">
        <f>+('[2]ינואר'!$C$6+'[2]ינואר'!$C$7)/1000000</f>
        <v>28.232117</v>
      </c>
      <c r="H36" s="37">
        <f>+('[2]ינואר'!$G$6+'[2]ינואר'!$G$7)/1100000</f>
        <v>2.1767054545454547</v>
      </c>
      <c r="I36" s="21">
        <f t="shared" si="0"/>
        <v>1.0438413361169103</v>
      </c>
      <c r="J36" s="22">
        <f t="shared" si="0"/>
        <v>22.67418623751851</v>
      </c>
      <c r="K36" s="23">
        <f t="shared" si="0"/>
        <v>35.081024604129205</v>
      </c>
      <c r="L36" s="17">
        <f>(F36-('[1]דצמבר'!$D$6+'[1]דצמבר'!$D$7))/('[1]דצמבר'!$D$6+'[1]דצמבר'!$D$7)*100</f>
        <v>-63.66366366366366</v>
      </c>
      <c r="M36" s="17">
        <f>(G36*1000000-('[1]דצמבר'!$C$6+'[1]דצמבר'!$C$7))/('[1]דצמבר'!$C$6+'[1]דצמבר'!$C$7)*100</f>
        <v>-68.77387152804181</v>
      </c>
      <c r="N36" s="36">
        <f>(H36*1000000-('[1]דצמבר'!$G$6+'[1]דצמבר'!$G$7))/('[1]דצמבר'!$G$6+'[1]דצמבר'!$G$7)*100</f>
        <v>60.502222010100006</v>
      </c>
    </row>
    <row r="37" spans="1:14" ht="19.5" customHeight="1">
      <c r="A37" s="233"/>
      <c r="B37" s="35" t="s">
        <v>20</v>
      </c>
      <c r="C37" s="14">
        <f>+'[1]ינואר'!$D$9</f>
        <v>411</v>
      </c>
      <c r="D37" s="15">
        <f>'[1]ינואר'!$C$9/1000000</f>
        <v>7.474145</v>
      </c>
      <c r="E37" s="37">
        <f>'[1]ינואר'!$G$9/1000000</f>
        <v>0.073674</v>
      </c>
      <c r="F37" s="14">
        <f>+'[2]ינואר'!$D$9</f>
        <v>444</v>
      </c>
      <c r="G37" s="15">
        <f>'[2]ינואר'!$C$9/1000000</f>
        <v>8.549486</v>
      </c>
      <c r="H37" s="37">
        <f>'[2]ינואר'!$G$9/1000000</f>
        <v>1.392888</v>
      </c>
      <c r="I37" s="21">
        <f t="shared" si="0"/>
        <v>8.02919708029197</v>
      </c>
      <c r="J37" s="22">
        <f t="shared" si="0"/>
        <v>14.387478433988099</v>
      </c>
      <c r="K37" s="23">
        <f t="shared" si="0"/>
        <v>1790.6099845264268</v>
      </c>
      <c r="L37" s="17">
        <f>+(F37-'[1]דצמבר'!$D9)/'[1]דצמבר'!$D9*100</f>
        <v>58.00711743772242</v>
      </c>
      <c r="M37" s="17">
        <f>+(G37*900000-'[1]דצמבר'!$C9)/'[1]דצמבר'!$C9*100</f>
        <v>33.83989837644792</v>
      </c>
      <c r="N37" s="36">
        <f>+(H37*900000-'[1]דצמבר'!$G9)/'[1]דצמבר'!$G9*100</f>
        <v>30.279265048220815</v>
      </c>
    </row>
    <row r="38" spans="1:14" ht="21" customHeight="1">
      <c r="A38" s="233"/>
      <c r="B38" s="35" t="s">
        <v>21</v>
      </c>
      <c r="C38" s="14">
        <f>+'[1]ינואר'!$D$10</f>
        <v>3</v>
      </c>
      <c r="D38" s="38">
        <f>'[1]ינואר'!$C$10/1000000</f>
        <v>0.086587</v>
      </c>
      <c r="E38" s="37">
        <f>'[1]ינואר'!$G$10/1000000</f>
        <v>0.023806</v>
      </c>
      <c r="F38" s="14">
        <f>+'[2]ינואר'!$D$10</f>
        <v>13</v>
      </c>
      <c r="G38" s="38">
        <f>'[2]ינואר'!$C$10/1000000</f>
        <v>0.312659</v>
      </c>
      <c r="H38" s="37">
        <f>'[2]ינואר'!$G$10/1000000</f>
        <v>0.079093</v>
      </c>
      <c r="I38" s="21">
        <f t="shared" si="0"/>
        <v>333.33333333333337</v>
      </c>
      <c r="J38" s="22">
        <f t="shared" si="0"/>
        <v>261.0923117789045</v>
      </c>
      <c r="K38" s="23">
        <f t="shared" si="0"/>
        <v>232.2397714861799</v>
      </c>
      <c r="L38" s="17">
        <f>+(F38-'[1]דצמבר'!$D10)/'[1]דצמבר'!$D10*100</f>
        <v>225</v>
      </c>
      <c r="M38" s="17">
        <f>+(G38*1000000-'[1]דצמבר'!$C10)/'[1]דצמבר'!$C10*100</f>
        <v>203.78542765810673</v>
      </c>
      <c r="N38" s="36">
        <f>+(H38*1000000-'[1]דצמבר'!$G10)/'[1]דצמבר'!$G10*100</f>
        <v>242.24578104716574</v>
      </c>
    </row>
    <row r="39" spans="1:14" ht="18.75" customHeight="1" thickBot="1">
      <c r="A39" s="233"/>
      <c r="B39" s="35" t="s">
        <v>14</v>
      </c>
      <c r="C39" s="14"/>
      <c r="D39" s="15">
        <f>+'[1]ינואר'!$C$8/1000000</f>
        <v>34.571438</v>
      </c>
      <c r="E39" s="13">
        <f>+'[1]ינואר'!$G$8/1000000</f>
        <v>24.660838</v>
      </c>
      <c r="F39" s="14"/>
      <c r="G39" s="15">
        <f>+'[2]ינואר'!$C$8/1000000</f>
        <v>40.191542</v>
      </c>
      <c r="H39" s="13">
        <f>+'[2]ינואר'!$G$8/1000000</f>
        <v>26.976663</v>
      </c>
      <c r="I39" s="21"/>
      <c r="J39" s="22"/>
      <c r="K39" s="23"/>
      <c r="L39" s="17"/>
      <c r="M39" s="17"/>
      <c r="N39" s="36"/>
    </row>
    <row r="40" spans="1:14" ht="18.75" customHeight="1" thickBot="1">
      <c r="A40" s="234"/>
      <c r="B40" s="39" t="s">
        <v>15</v>
      </c>
      <c r="C40" s="40"/>
      <c r="D40" s="41">
        <f>SUM(D33:D39)</f>
        <v>362.96641200000005</v>
      </c>
      <c r="E40" s="42">
        <f>SUM(E33:E39)</f>
        <v>711.6851932727274</v>
      </c>
      <c r="F40" s="40"/>
      <c r="G40" s="41">
        <f>SUM(G33:G39)</f>
        <v>418.761125</v>
      </c>
      <c r="H40" s="42">
        <f>SUM(H33:H39)</f>
        <v>762.7832944545453</v>
      </c>
      <c r="I40" s="43"/>
      <c r="J40" s="44">
        <f>+(G40-D40)/D40*100</f>
        <v>15.371866694927117</v>
      </c>
      <c r="K40" s="45">
        <f>+(H40-E40)/E40*100</f>
        <v>7.179874144471128</v>
      </c>
      <c r="L40" s="43"/>
      <c r="M40" s="44">
        <f>+(G40*1000000-'[1]דצמבר'!$C22)/'[1]דצמבר'!$C22</f>
        <v>0.2693273676360201</v>
      </c>
      <c r="N40" s="46">
        <f>+(H40*1000000-'[1]דצמבר'!$G22)/'[1]דצמבר'!$G22*100</f>
        <v>71.48500808594818</v>
      </c>
    </row>
    <row r="41" spans="1:14" ht="20.25" customHeight="1">
      <c r="A41" s="1"/>
      <c r="B41" s="2"/>
      <c r="C41" s="1"/>
      <c r="D41" s="3"/>
      <c r="E41" s="3"/>
      <c r="F41" s="1"/>
      <c r="G41" s="3"/>
      <c r="H41" s="3"/>
      <c r="I41" s="3"/>
      <c r="J41" s="3"/>
      <c r="K41" s="3"/>
      <c r="L41" s="3"/>
      <c r="M41" s="3"/>
      <c r="N41" s="3"/>
    </row>
    <row r="42" spans="1:14" ht="5.25" customHeight="1">
      <c r="A42" s="1"/>
      <c r="B42" s="2"/>
      <c r="C42" s="1"/>
      <c r="D42" s="3"/>
      <c r="E42" s="3"/>
      <c r="F42" s="1"/>
      <c r="G42" s="3"/>
      <c r="H42" s="3"/>
      <c r="I42" s="3"/>
      <c r="J42" s="3"/>
      <c r="K42" s="3"/>
      <c r="L42" s="3"/>
      <c r="M42" s="3"/>
      <c r="N42" s="3"/>
    </row>
    <row r="43" spans="1:14" ht="21" customHeight="1" hidden="1">
      <c r="A43" s="1"/>
      <c r="B43" s="2"/>
      <c r="C43" s="1"/>
      <c r="D43" s="3"/>
      <c r="E43" s="3"/>
      <c r="F43" s="1"/>
      <c r="G43" s="3"/>
      <c r="H43" s="3"/>
      <c r="I43" s="3"/>
      <c r="J43" s="3"/>
      <c r="K43" s="3"/>
      <c r="L43" s="3"/>
      <c r="M43" s="3"/>
      <c r="N43" s="3"/>
    </row>
    <row r="44" spans="1:14" ht="21" customHeight="1" hidden="1">
      <c r="A44" s="1"/>
      <c r="B44" s="2"/>
      <c r="C44" s="1"/>
      <c r="D44" s="3"/>
      <c r="E44" s="3"/>
      <c r="F44" s="1"/>
      <c r="G44" s="3"/>
      <c r="H44" s="3"/>
      <c r="I44" s="3"/>
      <c r="J44" s="3"/>
      <c r="K44" s="3"/>
      <c r="L44" s="3"/>
      <c r="M44" s="3"/>
      <c r="N44" s="3"/>
    </row>
    <row r="45" spans="1:14" ht="21" customHeight="1" hidden="1">
      <c r="A45" s="1"/>
      <c r="B45" s="2"/>
      <c r="C45" s="1"/>
      <c r="D45" s="3"/>
      <c r="E45" s="3"/>
      <c r="F45" s="1"/>
      <c r="G45" s="3"/>
      <c r="H45" s="3"/>
      <c r="I45" s="3"/>
      <c r="J45" s="3"/>
      <c r="K45" s="3"/>
      <c r="L45" s="3"/>
      <c r="M45" s="3"/>
      <c r="N45" s="3"/>
    </row>
    <row r="46" spans="1:14" ht="21" customHeight="1" hidden="1">
      <c r="A46" s="1"/>
      <c r="B46" s="2"/>
      <c r="C46" s="1"/>
      <c r="D46" s="3"/>
      <c r="E46" s="3"/>
      <c r="F46" s="1"/>
      <c r="G46" s="3"/>
      <c r="H46" s="3"/>
      <c r="I46" s="3"/>
      <c r="J46" s="3"/>
      <c r="K46" s="3"/>
      <c r="L46" s="3"/>
      <c r="M46" s="3"/>
      <c r="N46" s="3"/>
    </row>
    <row r="47" spans="1:14" ht="21" customHeight="1" hidden="1">
      <c r="A47" s="1"/>
      <c r="B47" s="2"/>
      <c r="C47" s="1"/>
      <c r="D47" s="3"/>
      <c r="E47" s="3"/>
      <c r="F47" s="1"/>
      <c r="G47" s="3"/>
      <c r="H47" s="3"/>
      <c r="I47" s="3"/>
      <c r="J47" s="3"/>
      <c r="K47" s="3"/>
      <c r="L47" s="3"/>
      <c r="M47" s="3"/>
      <c r="N47" s="3"/>
    </row>
    <row r="48" spans="1:14" ht="10.5" customHeight="1" hidden="1">
      <c r="A48" s="1"/>
      <c r="B48" s="2"/>
      <c r="C48" s="1"/>
      <c r="D48" s="3"/>
      <c r="E48" s="3"/>
      <c r="F48" s="1"/>
      <c r="G48" s="3"/>
      <c r="H48" s="3"/>
      <c r="I48" s="3"/>
      <c r="J48" s="3"/>
      <c r="K48" s="3"/>
      <c r="L48" s="3"/>
      <c r="M48" s="3"/>
      <c r="N48" s="3"/>
    </row>
    <row r="49" spans="1:14" ht="21" customHeight="1">
      <c r="A49" s="1"/>
      <c r="B49" s="2"/>
      <c r="C49" s="1"/>
      <c r="D49" s="3"/>
      <c r="E49" s="3"/>
      <c r="F49" s="1" t="s">
        <v>22</v>
      </c>
      <c r="G49" s="3"/>
      <c r="H49" s="3"/>
      <c r="I49" s="3"/>
      <c r="J49" s="3"/>
      <c r="K49" s="3"/>
      <c r="L49" s="3"/>
      <c r="M49" s="3"/>
      <c r="N49" s="3"/>
    </row>
    <row r="50" spans="1:14" ht="11.25" customHeight="1">
      <c r="A50" s="1"/>
      <c r="B50" s="2"/>
      <c r="C50" s="1"/>
      <c r="D50" s="3"/>
      <c r="E50" s="3"/>
      <c r="F50" s="1"/>
      <c r="G50" s="3"/>
      <c r="H50" s="3"/>
      <c r="I50" s="3"/>
      <c r="J50" s="3"/>
      <c r="K50" s="3"/>
      <c r="L50" s="3"/>
      <c r="M50" s="3"/>
      <c r="N50" s="3"/>
    </row>
    <row r="51" spans="1:14" ht="23.25" customHeight="1" thickBot="1">
      <c r="A51" s="228" t="s">
        <v>0</v>
      </c>
      <c r="B51" s="228"/>
      <c r="C51" s="228"/>
      <c r="D51" s="228"/>
      <c r="E51" s="228"/>
      <c r="F51" s="228"/>
      <c r="G51" s="228"/>
      <c r="H51" s="228"/>
      <c r="I51" s="228"/>
      <c r="J51" s="228"/>
      <c r="K51" s="228"/>
      <c r="L51" s="3"/>
      <c r="M51" s="3"/>
      <c r="N51" s="3"/>
    </row>
    <row r="52" spans="1:14" ht="22.5" customHeight="1" hidden="1">
      <c r="A52" s="229" t="s">
        <v>1</v>
      </c>
      <c r="B52" s="230"/>
      <c r="C52" s="230"/>
      <c r="D52" s="230"/>
      <c r="E52" s="230"/>
      <c r="F52" s="230"/>
      <c r="G52" s="230"/>
      <c r="H52" s="230"/>
      <c r="I52" s="230"/>
      <c r="J52" s="230"/>
      <c r="K52" s="230"/>
      <c r="L52" s="230"/>
      <c r="M52" s="230"/>
      <c r="N52" s="231"/>
    </row>
    <row r="53" spans="1:14" s="5" customFormat="1" ht="11.25" customHeight="1" hidden="1">
      <c r="A53" s="47"/>
      <c r="B53" s="258" t="s">
        <v>23</v>
      </c>
      <c r="C53" s="237" t="s">
        <v>24</v>
      </c>
      <c r="D53" s="238"/>
      <c r="E53" s="239"/>
      <c r="F53" s="237" t="s">
        <v>25</v>
      </c>
      <c r="G53" s="238"/>
      <c r="H53" s="239"/>
      <c r="I53" s="240" t="s">
        <v>6</v>
      </c>
      <c r="J53" s="241"/>
      <c r="K53" s="242"/>
      <c r="L53" s="243"/>
      <c r="M53" s="244"/>
      <c r="N53" s="245"/>
    </row>
    <row r="54" spans="1:14" s="12" customFormat="1" ht="11.25" customHeight="1" hidden="1">
      <c r="A54" s="48"/>
      <c r="B54" s="259"/>
      <c r="C54" s="49" t="s">
        <v>7</v>
      </c>
      <c r="D54" s="50" t="s">
        <v>8</v>
      </c>
      <c r="E54" s="51" t="s">
        <v>9</v>
      </c>
      <c r="F54" s="49" t="s">
        <v>7</v>
      </c>
      <c r="G54" s="50" t="s">
        <v>8</v>
      </c>
      <c r="H54" s="51" t="s">
        <v>9</v>
      </c>
      <c r="I54" s="52" t="s">
        <v>7</v>
      </c>
      <c r="J54" s="50" t="s">
        <v>8</v>
      </c>
      <c r="K54" s="51" t="s">
        <v>9</v>
      </c>
      <c r="L54" s="53"/>
      <c r="M54" s="53"/>
      <c r="N54" s="54"/>
    </row>
    <row r="55" spans="1:14" s="5" customFormat="1" ht="11.25" customHeight="1" hidden="1">
      <c r="A55" s="249" t="s">
        <v>26</v>
      </c>
      <c r="B55" s="55" t="s">
        <v>27</v>
      </c>
      <c r="C55" s="14">
        <v>209513</v>
      </c>
      <c r="D55" s="56">
        <v>76.968</v>
      </c>
      <c r="E55" s="57"/>
      <c r="F55" s="14">
        <v>219674</v>
      </c>
      <c r="G55" s="56">
        <v>79.14</v>
      </c>
      <c r="H55" s="57"/>
      <c r="I55" s="21">
        <v>4.849818388357763</v>
      </c>
      <c r="J55" s="22">
        <v>2.8219519800436506</v>
      </c>
      <c r="K55" s="23"/>
      <c r="L55" s="58"/>
      <c r="M55" s="58"/>
      <c r="N55" s="59"/>
    </row>
    <row r="56" spans="1:14" s="5" customFormat="1" ht="15.75" hidden="1" thickBot="1">
      <c r="A56" s="250"/>
      <c r="B56" s="55" t="s">
        <v>28</v>
      </c>
      <c r="C56" s="14">
        <v>215483</v>
      </c>
      <c r="D56" s="56">
        <v>53.439</v>
      </c>
      <c r="E56" s="57"/>
      <c r="F56" s="14">
        <v>228772</v>
      </c>
      <c r="G56" s="56">
        <v>55.929</v>
      </c>
      <c r="H56" s="57"/>
      <c r="I56" s="21">
        <v>6.1670758250070765</v>
      </c>
      <c r="J56" s="22">
        <v>4.659518329310059</v>
      </c>
      <c r="K56" s="23"/>
      <c r="L56" s="58"/>
      <c r="M56" s="58"/>
      <c r="N56" s="59"/>
    </row>
    <row r="57" spans="1:14" s="5" customFormat="1" ht="15.75" hidden="1" thickBot="1">
      <c r="A57" s="250"/>
      <c r="B57" s="55" t="s">
        <v>29</v>
      </c>
      <c r="C57" s="14">
        <v>56250</v>
      </c>
      <c r="D57" s="56">
        <v>10.104</v>
      </c>
      <c r="E57" s="57"/>
      <c r="F57" s="14">
        <v>57982</v>
      </c>
      <c r="G57" s="56">
        <v>11.072</v>
      </c>
      <c r="H57" s="57"/>
      <c r="I57" s="21">
        <v>3.079111111111111</v>
      </c>
      <c r="J57" s="22">
        <v>9.580364212193192</v>
      </c>
      <c r="K57" s="23"/>
      <c r="L57" s="58"/>
      <c r="M57" s="58"/>
      <c r="N57" s="59"/>
    </row>
    <row r="58" spans="1:14" s="5" customFormat="1" ht="16.5" customHeight="1" hidden="1">
      <c r="A58" s="250"/>
      <c r="B58" s="55" t="s">
        <v>30</v>
      </c>
      <c r="C58" s="14">
        <v>60457</v>
      </c>
      <c r="D58" s="56">
        <v>17.726</v>
      </c>
      <c r="E58" s="57"/>
      <c r="F58" s="14">
        <v>56641</v>
      </c>
      <c r="G58" s="56">
        <v>16.635</v>
      </c>
      <c r="H58" s="57"/>
      <c r="I58" s="21">
        <v>-6.311924177514597</v>
      </c>
      <c r="J58" s="22">
        <v>-6.154800857497448</v>
      </c>
      <c r="K58" s="23"/>
      <c r="L58" s="58"/>
      <c r="M58" s="58"/>
      <c r="N58" s="59"/>
    </row>
    <row r="59" spans="1:14" s="5" customFormat="1" ht="15" customHeight="1" hidden="1">
      <c r="A59" s="250"/>
      <c r="B59" s="55" t="s">
        <v>31</v>
      </c>
      <c r="C59" s="14"/>
      <c r="D59" s="56">
        <v>-134.936325</v>
      </c>
      <c r="E59" s="57"/>
      <c r="F59" s="14"/>
      <c r="G59" s="56">
        <v>-142.221132</v>
      </c>
      <c r="H59" s="57"/>
      <c r="I59" s="21"/>
      <c r="J59" s="22">
        <v>5.3986997200346165</v>
      </c>
      <c r="K59" s="23"/>
      <c r="L59" s="58"/>
      <c r="M59" s="58"/>
      <c r="N59" s="59"/>
    </row>
    <row r="60" spans="1:14" s="33" customFormat="1" ht="17.25" customHeight="1" hidden="1">
      <c r="A60" s="251"/>
      <c r="B60" s="60" t="s">
        <v>32</v>
      </c>
      <c r="C60" s="25"/>
      <c r="D60" s="26">
        <v>23.300675</v>
      </c>
      <c r="E60" s="27">
        <v>5.87839</v>
      </c>
      <c r="F60" s="25"/>
      <c r="G60" s="26">
        <v>20.554868</v>
      </c>
      <c r="H60" s="27">
        <v>5.834298</v>
      </c>
      <c r="I60" s="28"/>
      <c r="J60" s="29">
        <v>-11.784238010272233</v>
      </c>
      <c r="K60" s="30">
        <v>-0.750069321702016</v>
      </c>
      <c r="L60" s="31"/>
      <c r="M60" s="31"/>
      <c r="N60" s="32"/>
    </row>
    <row r="61" spans="1:14" s="5" customFormat="1" ht="17.25" customHeight="1" hidden="1">
      <c r="A61" s="249" t="s">
        <v>33</v>
      </c>
      <c r="B61" s="61" t="s">
        <v>34</v>
      </c>
      <c r="C61" s="62">
        <v>423629</v>
      </c>
      <c r="D61" s="63">
        <v>123.76</v>
      </c>
      <c r="E61" s="64"/>
      <c r="F61" s="62">
        <v>469063</v>
      </c>
      <c r="G61" s="63">
        <v>191.592</v>
      </c>
      <c r="H61" s="64"/>
      <c r="I61" s="65">
        <v>10.724950369308994</v>
      </c>
      <c r="J61" s="66">
        <v>54.80930833872011</v>
      </c>
      <c r="K61" s="67"/>
      <c r="L61" s="68"/>
      <c r="M61" s="68"/>
      <c r="N61" s="69"/>
    </row>
    <row r="62" spans="1:14" s="5" customFormat="1" ht="17.25" customHeight="1" hidden="1">
      <c r="A62" s="250"/>
      <c r="B62" s="55" t="s">
        <v>35</v>
      </c>
      <c r="C62" s="14">
        <v>44525</v>
      </c>
      <c r="D62" s="56">
        <v>5.431</v>
      </c>
      <c r="E62" s="57"/>
      <c r="F62" s="14">
        <v>19460</v>
      </c>
      <c r="G62" s="56">
        <v>2.349</v>
      </c>
      <c r="H62" s="57"/>
      <c r="I62" s="21">
        <v>-56.29421673217294</v>
      </c>
      <c r="J62" s="22">
        <v>-56.74829681458294</v>
      </c>
      <c r="K62" s="23"/>
      <c r="L62" s="58"/>
      <c r="M62" s="58"/>
      <c r="N62" s="59"/>
    </row>
    <row r="63" spans="1:14" s="5" customFormat="1" ht="17.25" customHeight="1" hidden="1">
      <c r="A63" s="250"/>
      <c r="B63" s="70" t="s">
        <v>36</v>
      </c>
      <c r="C63" s="14">
        <v>487705</v>
      </c>
      <c r="D63" s="56">
        <v>30.17</v>
      </c>
      <c r="E63" s="57"/>
      <c r="F63" s="14">
        <v>544753</v>
      </c>
      <c r="G63" s="56">
        <v>27.775</v>
      </c>
      <c r="H63" s="57"/>
      <c r="I63" s="21">
        <v>11.697235008868066</v>
      </c>
      <c r="J63" s="22">
        <v>-7.938349353662588</v>
      </c>
      <c r="K63" s="23"/>
      <c r="L63" s="58"/>
      <c r="M63" s="58"/>
      <c r="N63" s="59"/>
    </row>
    <row r="64" spans="1:14" s="5" customFormat="1" ht="17.25" customHeight="1" hidden="1">
      <c r="A64" s="250"/>
      <c r="B64" s="55" t="s">
        <v>31</v>
      </c>
      <c r="C64" s="14"/>
      <c r="D64" s="56">
        <v>-129.550255</v>
      </c>
      <c r="E64" s="57"/>
      <c r="F64" s="14"/>
      <c r="G64" s="56">
        <v>-190.31890800000002</v>
      </c>
      <c r="H64" s="57"/>
      <c r="I64" s="21"/>
      <c r="J64" s="22">
        <v>46.90739744201973</v>
      </c>
      <c r="K64" s="23"/>
      <c r="L64" s="58"/>
      <c r="M64" s="58"/>
      <c r="N64" s="59"/>
    </row>
    <row r="65" spans="1:14" s="33" customFormat="1" ht="17.25" customHeight="1" hidden="1">
      <c r="A65" s="251"/>
      <c r="B65" s="60" t="s">
        <v>32</v>
      </c>
      <c r="C65" s="25"/>
      <c r="D65" s="26">
        <v>29.810745</v>
      </c>
      <c r="E65" s="27">
        <v>16.740772</v>
      </c>
      <c r="F65" s="25"/>
      <c r="G65" s="26">
        <v>31.397092</v>
      </c>
      <c r="H65" s="27">
        <v>19.580356</v>
      </c>
      <c r="I65" s="28"/>
      <c r="J65" s="29">
        <v>5.321393343239158</v>
      </c>
      <c r="K65" s="30">
        <v>16.96208514159322</v>
      </c>
      <c r="L65" s="31"/>
      <c r="M65" s="31"/>
      <c r="N65" s="32"/>
    </row>
    <row r="66" spans="1:14" s="33" customFormat="1" ht="17.25" customHeight="1" hidden="1">
      <c r="A66" s="260" t="s">
        <v>37</v>
      </c>
      <c r="B66" s="261"/>
      <c r="C66" s="71">
        <v>22101.1</v>
      </c>
      <c r="D66" s="72">
        <v>8.956202</v>
      </c>
      <c r="E66" s="73">
        <v>193.356443</v>
      </c>
      <c r="F66" s="71">
        <v>23138.85</v>
      </c>
      <c r="G66" s="72">
        <v>8.67518</v>
      </c>
      <c r="H66" s="73">
        <v>207.263354</v>
      </c>
      <c r="I66" s="74">
        <v>4.69546764640674</v>
      </c>
      <c r="J66" s="75">
        <v>-3.1377362859837254</v>
      </c>
      <c r="K66" s="76">
        <v>7.192370103746675</v>
      </c>
      <c r="L66" s="77"/>
      <c r="M66" s="77"/>
      <c r="N66" s="78"/>
    </row>
    <row r="67" spans="1:14" ht="17.25" customHeight="1" thickBot="1">
      <c r="A67" s="246" t="s">
        <v>16</v>
      </c>
      <c r="B67" s="247"/>
      <c r="C67" s="247"/>
      <c r="D67" s="247"/>
      <c r="E67" s="247"/>
      <c r="F67" s="247"/>
      <c r="G67" s="247"/>
      <c r="H67" s="247"/>
      <c r="I67" s="247"/>
      <c r="J67" s="247"/>
      <c r="K67" s="247"/>
      <c r="L67" s="247"/>
      <c r="M67" s="247"/>
      <c r="N67" s="79"/>
    </row>
    <row r="68" spans="1:14" ht="17.25" customHeight="1" thickBot="1">
      <c r="A68" s="80"/>
      <c r="B68" s="262" t="s">
        <v>23</v>
      </c>
      <c r="C68" s="252" t="s">
        <v>17</v>
      </c>
      <c r="D68" s="253"/>
      <c r="E68" s="254"/>
      <c r="F68" s="252" t="s">
        <v>18</v>
      </c>
      <c r="G68" s="253"/>
      <c r="H68" s="254"/>
      <c r="I68" s="263" t="s">
        <v>6</v>
      </c>
      <c r="J68" s="264"/>
      <c r="K68" s="265"/>
      <c r="L68" s="266" t="s">
        <v>19</v>
      </c>
      <c r="M68" s="267"/>
      <c r="N68" s="268"/>
    </row>
    <row r="69" spans="1:14" ht="17.25" customHeight="1" thickBot="1">
      <c r="A69" s="48"/>
      <c r="B69" s="259"/>
      <c r="C69" s="49" t="s">
        <v>7</v>
      </c>
      <c r="D69" s="50" t="s">
        <v>8</v>
      </c>
      <c r="E69" s="51" t="s">
        <v>9</v>
      </c>
      <c r="F69" s="49" t="s">
        <v>7</v>
      </c>
      <c r="G69" s="50" t="s">
        <v>8</v>
      </c>
      <c r="H69" s="51" t="s">
        <v>9</v>
      </c>
      <c r="I69" s="52" t="s">
        <v>7</v>
      </c>
      <c r="J69" s="50" t="s">
        <v>8</v>
      </c>
      <c r="K69" s="51" t="s">
        <v>9</v>
      </c>
      <c r="L69" s="50" t="s">
        <v>7</v>
      </c>
      <c r="M69" s="50" t="s">
        <v>8</v>
      </c>
      <c r="N69" s="81" t="s">
        <v>9</v>
      </c>
    </row>
    <row r="70" spans="1:14" ht="19.5" customHeight="1">
      <c r="A70" s="271" t="s">
        <v>26</v>
      </c>
      <c r="B70" s="55" t="s">
        <v>27</v>
      </c>
      <c r="C70" s="14">
        <f>+'[3]כמויות'!$J$6</f>
        <v>31140</v>
      </c>
      <c r="D70" s="56">
        <f>+'[3]ערכים'!$J$6/1000</f>
        <v>13.78</v>
      </c>
      <c r="E70" s="57"/>
      <c r="F70" s="14">
        <f>+'[3]כמויות'!$K$6</f>
        <v>16480</v>
      </c>
      <c r="G70" s="56">
        <f>+'[3]ערכים'!$K$6/1000</f>
        <v>6.051</v>
      </c>
      <c r="H70" s="57"/>
      <c r="I70" s="21">
        <f aca="true" t="shared" si="1" ref="I70:J73">+(F70-C70)/C70*100</f>
        <v>-47.07771355170199</v>
      </c>
      <c r="J70" s="22">
        <f t="shared" si="1"/>
        <v>-56.08853410740203</v>
      </c>
      <c r="K70" s="23"/>
      <c r="L70" s="82">
        <f>+(F70-'[4]כמויות'!$N$17)/'[4]כמויות'!$N$17*100</f>
        <v>-32.05524634096062</v>
      </c>
      <c r="M70" s="83">
        <f>+(G70*1000-'[4]ערכים'!$N$17)/'[4]ערכים'!$N$17*100</f>
        <v>-45.813557804244645</v>
      </c>
      <c r="N70" s="84"/>
    </row>
    <row r="71" spans="1:14" ht="19.5" customHeight="1">
      <c r="A71" s="271"/>
      <c r="B71" s="55" t="s">
        <v>28</v>
      </c>
      <c r="C71" s="14">
        <f>+'[3]כמויות'!$P$6</f>
        <v>27645</v>
      </c>
      <c r="D71" s="56">
        <f>+'[3]ערכים'!$P$6/1000</f>
        <v>7.202</v>
      </c>
      <c r="E71" s="57"/>
      <c r="F71" s="14">
        <f>+'[3]כמויות'!$Q$6</f>
        <v>20205</v>
      </c>
      <c r="G71" s="56">
        <f>+'[3]ערכים'!$Q$6/1000</f>
        <v>5.678</v>
      </c>
      <c r="H71" s="57"/>
      <c r="I71" s="21">
        <f t="shared" si="1"/>
        <v>-26.912642430819318</v>
      </c>
      <c r="J71" s="22">
        <f t="shared" si="1"/>
        <v>-21.16078866981394</v>
      </c>
      <c r="K71" s="23"/>
      <c r="L71" s="21">
        <f>+(F71-'[4]כמויות'!$Z$17)/'[4]כמויות'!$Z$17*100</f>
        <v>2.0093906194779625</v>
      </c>
      <c r="M71" s="22">
        <f>+(G71*1000-'[4]ערכים'!$Z$17)/'[4]ערכים'!$Z$17*100</f>
        <v>16.23336745138178</v>
      </c>
      <c r="N71" s="85"/>
    </row>
    <row r="72" spans="1:14" ht="19.5" customHeight="1">
      <c r="A72" s="271"/>
      <c r="B72" s="55" t="s">
        <v>29</v>
      </c>
      <c r="C72" s="14">
        <f>+'[3]כמויות'!$S$6</f>
        <v>9748</v>
      </c>
      <c r="D72" s="56">
        <f>+'[3]ערכים'!$S$6/1000</f>
        <v>2.152</v>
      </c>
      <c r="E72" s="57"/>
      <c r="F72" s="14">
        <f>+'[3]כמויות'!$T$6</f>
        <v>10005</v>
      </c>
      <c r="G72" s="56">
        <f>+'[3]ערכים'!$T$6/1000</f>
        <v>2.445</v>
      </c>
      <c r="H72" s="57"/>
      <c r="I72" s="21">
        <f t="shared" si="1"/>
        <v>2.6364382437423064</v>
      </c>
      <c r="J72" s="22">
        <f t="shared" si="1"/>
        <v>13.615241635687717</v>
      </c>
      <c r="K72" s="23"/>
      <c r="L72" s="21">
        <f>+(F72-'[4]כמויות'!$AF$17)/'[4]כמויות'!$AF$17*100</f>
        <v>-18.492871690427698</v>
      </c>
      <c r="M72" s="22">
        <f>+(G72*1000-'[4]ערכים'!$AF$17)/'[4]ערכים'!$AF$17*100</f>
        <v>-1.8072289156626504</v>
      </c>
      <c r="N72" s="85"/>
    </row>
    <row r="73" spans="1:14" ht="19.5" customHeight="1" thickBot="1">
      <c r="A73" s="271"/>
      <c r="B73" s="55" t="s">
        <v>30</v>
      </c>
      <c r="C73" s="14">
        <f>+'[3]כמויות'!$M$6</f>
        <v>3405</v>
      </c>
      <c r="D73" s="56">
        <f>+'[3]ערכים'!$M$6/1000</f>
        <v>1.258</v>
      </c>
      <c r="E73" s="57"/>
      <c r="F73" s="14">
        <f>+'[3]כמויות'!$N$6</f>
        <v>4635</v>
      </c>
      <c r="G73" s="56">
        <f>+'[3]ערכים'!$N$6/1000</f>
        <v>1.498</v>
      </c>
      <c r="H73" s="57"/>
      <c r="I73" s="21">
        <f t="shared" si="1"/>
        <v>36.12334801762114</v>
      </c>
      <c r="J73" s="22">
        <f t="shared" si="1"/>
        <v>19.077901430842605</v>
      </c>
      <c r="K73" s="23"/>
      <c r="L73" s="86">
        <f>+(F73-'[4]כמויות'!$T$17)/'[4]כמויות'!$T$17*100</f>
        <v>-2.359384874657678</v>
      </c>
      <c r="M73" s="87">
        <f>+(G73*1000-'[4]ערכים'!$T$17)/'[4]ערכים'!$T$17*100</f>
        <v>-6.666666666666667</v>
      </c>
      <c r="N73" s="88"/>
    </row>
    <row r="74" spans="1:14" ht="25.5" customHeight="1">
      <c r="A74" s="272" t="s">
        <v>33</v>
      </c>
      <c r="B74" s="61" t="s">
        <v>34</v>
      </c>
      <c r="C74" s="62">
        <f>+'[3]כמויות'!$Y$6</f>
        <v>59175</v>
      </c>
      <c r="D74" s="63">
        <f>+'[3]ערכים'!$Y$6/1000</f>
        <v>18.295</v>
      </c>
      <c r="E74" s="64"/>
      <c r="F74" s="62">
        <f>+'[3]כמויות'!$Z$6</f>
        <v>45705</v>
      </c>
      <c r="G74" s="63">
        <f>+'[3]ערכים'!$Z$6/1000</f>
        <v>15.422</v>
      </c>
      <c r="H74" s="64"/>
      <c r="I74" s="65">
        <f>+(F74-C74)/C74*100</f>
        <v>-22.76299112801014</v>
      </c>
      <c r="J74" s="66">
        <f>+(G74-D74)/D74*100</f>
        <v>-15.703744192402299</v>
      </c>
      <c r="K74" s="67"/>
      <c r="L74" s="22">
        <f>+(F74-'[4]כמויות'!$AX$17)/'[4]כמויות'!$AX$17*100</f>
        <v>-25.38202834193169</v>
      </c>
      <c r="M74" s="22">
        <f>+(G74*1000-'[4]ערכים'!$AX$17)/'[4]ערכים'!$AX$17*100</f>
        <v>-27.900888265544648</v>
      </c>
      <c r="N74" s="85"/>
    </row>
    <row r="75" spans="1:14" ht="25.5" customHeight="1" thickBot="1">
      <c r="A75" s="271"/>
      <c r="B75" s="55" t="s">
        <v>38</v>
      </c>
      <c r="C75" s="14">
        <f>+'[3]כמויות'!$V$6</f>
        <v>15080</v>
      </c>
      <c r="D75" s="56">
        <f>+'[3]ערכים'!$V$6/1000</f>
        <v>1.205</v>
      </c>
      <c r="E75" s="57"/>
      <c r="F75" s="14">
        <f>+'[3]כמויות'!$W$6</f>
        <v>19495</v>
      </c>
      <c r="G75" s="56">
        <f>+'[3]ערכים'!$W$6/1000</f>
        <v>1.383</v>
      </c>
      <c r="H75" s="57"/>
      <c r="I75" s="21">
        <f>+(F75-C75)/C75*100</f>
        <v>29.27718832891247</v>
      </c>
      <c r="J75" s="22">
        <f>+(G75-D75)/D75*100</f>
        <v>14.77178423236514</v>
      </c>
      <c r="K75" s="23"/>
      <c r="L75" s="22">
        <f>+(F75-'[4]כמויות'!$AL$17)/'[4]כמויות'!$AL$17*100</f>
        <v>7.915859396623305</v>
      </c>
      <c r="M75" s="22">
        <f>+(G75*1000-'[4]ערכים'!$AL$17)/'[4]ערכים'!$AL$17*100</f>
        <v>-0.5035971223021583</v>
      </c>
      <c r="N75" s="85"/>
    </row>
    <row r="76" spans="1:14" ht="14.25" customHeight="1" hidden="1">
      <c r="A76" s="89"/>
      <c r="B76" s="70" t="s">
        <v>36</v>
      </c>
      <c r="C76" s="14"/>
      <c r="D76" s="56"/>
      <c r="E76" s="57"/>
      <c r="F76" s="14"/>
      <c r="G76" s="56"/>
      <c r="H76" s="57"/>
      <c r="I76" s="21"/>
      <c r="J76" s="22"/>
      <c r="K76" s="23"/>
      <c r="L76" s="90"/>
      <c r="M76" s="90"/>
      <c r="N76" s="91"/>
    </row>
    <row r="77" spans="1:14" ht="25.5" customHeight="1" thickBot="1">
      <c r="A77" s="273" t="s">
        <v>37</v>
      </c>
      <c r="B77" s="274"/>
      <c r="C77" s="92">
        <f>+'[1]ינואר'!$D$15/20</f>
        <v>28943.55</v>
      </c>
      <c r="D77" s="93">
        <f>+'[1]ינואר'!$C$15/1000000</f>
        <v>17.199686</v>
      </c>
      <c r="E77" s="94">
        <f>+'[1]ינואר'!$G$15/1000000</f>
        <v>427.117177</v>
      </c>
      <c r="F77" s="92">
        <f>+'[2]ינואר'!$D$15/20</f>
        <v>22528.75</v>
      </c>
      <c r="G77" s="93">
        <f>+'[2]ינואר'!$C$15/1000000</f>
        <v>15.091135</v>
      </c>
      <c r="H77" s="94">
        <f>+'[2]ינואר'!$G$15/1000000</f>
        <v>398.331744</v>
      </c>
      <c r="I77" s="95">
        <f>+(F77-C77)/C77*100</f>
        <v>-22.16314170169174</v>
      </c>
      <c r="J77" s="96">
        <f>+(G77-D77)/D77*100</f>
        <v>-12.259241244287832</v>
      </c>
      <c r="K77" s="97">
        <f>+(H77-E77)/E77*100</f>
        <v>-6.73946976382081</v>
      </c>
      <c r="L77" s="96">
        <f>+(F77-'[1]דצמבר'!$D15)/'[1]דצמבר'!$D15</f>
        <v>-0.9603355206053702</v>
      </c>
      <c r="M77" s="96">
        <f>+(G77*1000000-'[1]דצמבר'!$C15)/'[1]דצמבר'!$C15</f>
        <v>-0.1973814905094973</v>
      </c>
      <c r="N77" s="98">
        <f>+(H77*1000000-'[1]דצמבר'!$G15)/'[1]דצמבר'!$G15*100</f>
        <v>-18.819973292819515</v>
      </c>
    </row>
    <row r="78" spans="1:14" s="33" customFormat="1" ht="14.25" customHeight="1">
      <c r="A78" s="99"/>
      <c r="B78" s="99"/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</row>
    <row r="79" spans="1:14" s="101" customFormat="1" ht="20.25" customHeight="1">
      <c r="A79" s="99"/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</row>
    <row r="80" spans="1:14" s="101" customFormat="1" ht="19.5" customHeight="1">
      <c r="A80" s="99"/>
      <c r="B80" s="269"/>
      <c r="C80" s="269"/>
      <c r="D80" s="269"/>
      <c r="E80" s="269"/>
      <c r="F80" s="269"/>
      <c r="G80" s="269"/>
      <c r="H80" s="269"/>
      <c r="I80" s="269"/>
      <c r="J80" s="269"/>
      <c r="K80" s="269"/>
      <c r="L80" s="269"/>
      <c r="M80" s="269"/>
      <c r="N80" s="269"/>
    </row>
    <row r="81" spans="1:11" s="2" customFormat="1" ht="17.25" customHeight="1" thickBot="1">
      <c r="A81" s="270" t="s">
        <v>0</v>
      </c>
      <c r="B81" s="270"/>
      <c r="C81" s="270"/>
      <c r="D81" s="270"/>
      <c r="E81" s="270"/>
      <c r="F81" s="270"/>
      <c r="G81" s="270"/>
      <c r="H81" s="270"/>
      <c r="I81" s="102"/>
      <c r="J81" s="102"/>
      <c r="K81" s="102"/>
    </row>
    <row r="82" spans="1:8" s="103" customFormat="1" ht="16.5" customHeight="1">
      <c r="A82" s="290" t="s">
        <v>42</v>
      </c>
      <c r="B82" s="294" t="s">
        <v>23</v>
      </c>
      <c r="C82" s="296" t="s">
        <v>8</v>
      </c>
      <c r="D82" s="297"/>
      <c r="E82" s="298" t="s">
        <v>39</v>
      </c>
      <c r="F82" s="298"/>
      <c r="G82" s="275" t="s">
        <v>6</v>
      </c>
      <c r="H82" s="276"/>
    </row>
    <row r="83" spans="1:8" s="108" customFormat="1" ht="21" customHeight="1" thickBot="1">
      <c r="A83" s="291"/>
      <c r="B83" s="295"/>
      <c r="C83" s="104" t="s">
        <v>17</v>
      </c>
      <c r="D83" s="105" t="s">
        <v>18</v>
      </c>
      <c r="E83" s="104" t="s">
        <v>17</v>
      </c>
      <c r="F83" s="105" t="s">
        <v>18</v>
      </c>
      <c r="G83" s="106" t="s">
        <v>40</v>
      </c>
      <c r="H83" s="107" t="s">
        <v>41</v>
      </c>
    </row>
    <row r="84" spans="1:8" s="2" customFormat="1" ht="14.25" customHeight="1">
      <c r="A84" s="292"/>
      <c r="B84" s="109" t="s">
        <v>43</v>
      </c>
      <c r="C84" s="110">
        <f>+'[5]ינואר'!$C$13/1000000</f>
        <v>87.988789</v>
      </c>
      <c r="D84" s="111">
        <f>+'[2]ינואר'!$C$13/1000000</f>
        <v>65.858617</v>
      </c>
      <c r="E84" s="112">
        <f>+'[5]ינואר'!$G$13/1000000</f>
        <v>50.472433</v>
      </c>
      <c r="F84" s="112">
        <f>+'[2]ינואר'!$G$13/1000000</f>
        <v>34.577741</v>
      </c>
      <c r="G84" s="113">
        <f>+(D84-C84)/C84*100</f>
        <v>-25.151126923681154</v>
      </c>
      <c r="H84" s="114">
        <f>+(F84-E84)/E84*100</f>
        <v>-31.491828420476576</v>
      </c>
    </row>
    <row r="85" spans="1:8" s="2" customFormat="1" ht="15" customHeight="1">
      <c r="A85" s="292"/>
      <c r="B85" s="109" t="s">
        <v>44</v>
      </c>
      <c r="C85" s="110">
        <f>+'[5]ינואר'!$C$14/1000000</f>
        <v>8.832692</v>
      </c>
      <c r="D85" s="111">
        <f>+'[2]ינואר'!$C$14/1000000</f>
        <v>11.221942</v>
      </c>
      <c r="E85" s="112">
        <f>+'[5]ינואר'!$G$14/1000000</f>
        <v>36.794186</v>
      </c>
      <c r="F85" s="112">
        <f>+'[2]ינואר'!$G$14/1000000</f>
        <v>42.369916</v>
      </c>
      <c r="G85" s="113">
        <f>+(D85-C85)/C85*100</f>
        <v>27.050077145223682</v>
      </c>
      <c r="H85" s="114">
        <f>+(F85-E85)/E85*100</f>
        <v>15.153834358504357</v>
      </c>
    </row>
    <row r="86" spans="1:8" s="2" customFormat="1" ht="14.25" customHeight="1" thickBot="1">
      <c r="A86" s="293"/>
      <c r="B86" s="115" t="s">
        <v>45</v>
      </c>
      <c r="C86" s="116">
        <f>+'[5]ינואר'!$C$12/1000000</f>
        <v>313.189338</v>
      </c>
      <c r="D86" s="117">
        <f>+'[2]ינואר'!$C$12/1000000</f>
        <v>194.552593</v>
      </c>
      <c r="E86" s="118">
        <f>+'[5]ינואר'!$G$12/1000000</f>
        <v>137.72813</v>
      </c>
      <c r="F86" s="118">
        <f>+'[2]ינואר'!$G$12/1000000</f>
        <v>200.770977</v>
      </c>
      <c r="G86" s="119">
        <f>+(D86-C86)/C86*100</f>
        <v>-37.88019916565615</v>
      </c>
      <c r="H86" s="120">
        <f>+(F86-E86)/E86*100</f>
        <v>45.7733993774547</v>
      </c>
    </row>
    <row r="87" spans="2:14" ht="14.25">
      <c r="B87"/>
      <c r="I87" s="4"/>
      <c r="J87" s="4"/>
      <c r="K87" s="4"/>
      <c r="L87" s="4"/>
      <c r="M87" s="4"/>
      <c r="N87" s="4"/>
    </row>
    <row r="88" ht="14.25">
      <c r="B88"/>
    </row>
    <row r="89" spans="1:2" ht="21" thickBot="1">
      <c r="A89" s="121"/>
      <c r="B89" s="122"/>
    </row>
    <row r="90" spans="1:8" s="5" customFormat="1" ht="19.5" thickBot="1">
      <c r="A90" s="277" t="s">
        <v>46</v>
      </c>
      <c r="B90" s="278"/>
      <c r="C90" s="281" t="s">
        <v>47</v>
      </c>
      <c r="D90" s="282"/>
      <c r="E90" s="282"/>
      <c r="F90" s="283"/>
      <c r="G90" s="284" t="s">
        <v>48</v>
      </c>
      <c r="H90" s="285"/>
    </row>
    <row r="91" spans="1:8" s="127" customFormat="1" ht="19.5" thickBot="1">
      <c r="A91" s="279"/>
      <c r="B91" s="280"/>
      <c r="C91" s="286">
        <v>2013</v>
      </c>
      <c r="D91" s="287"/>
      <c r="E91" s="123">
        <v>2014</v>
      </c>
      <c r="F91" s="124" t="s">
        <v>49</v>
      </c>
      <c r="G91" s="125" t="s">
        <v>50</v>
      </c>
      <c r="H91" s="126" t="s">
        <v>49</v>
      </c>
    </row>
    <row r="92" spans="1:8" s="5" customFormat="1" ht="16.5" thickBot="1">
      <c r="A92" s="128" t="s">
        <v>51</v>
      </c>
      <c r="B92" s="129"/>
      <c r="C92" s="288">
        <v>5360</v>
      </c>
      <c r="D92" s="289"/>
      <c r="E92" s="130">
        <v>5753</v>
      </c>
      <c r="F92" s="131">
        <f>+(E92-C92)/C92*100</f>
        <v>7.332089552238806</v>
      </c>
      <c r="G92" s="132">
        <v>5717</v>
      </c>
      <c r="H92" s="133">
        <f>+(E92-G92)/G92*100</f>
        <v>0.6297008920762638</v>
      </c>
    </row>
  </sheetData>
  <sheetProtection/>
  <mergeCells count="45">
    <mergeCell ref="A90:B91"/>
    <mergeCell ref="C90:F90"/>
    <mergeCell ref="G90:H90"/>
    <mergeCell ref="C91:D91"/>
    <mergeCell ref="C92:D92"/>
    <mergeCell ref="A82:A86"/>
    <mergeCell ref="B82:B83"/>
    <mergeCell ref="C82:D82"/>
    <mergeCell ref="E82:F82"/>
    <mergeCell ref="B80:N80"/>
    <mergeCell ref="A81:H81"/>
    <mergeCell ref="A70:A73"/>
    <mergeCell ref="A74:A75"/>
    <mergeCell ref="A77:B77"/>
    <mergeCell ref="G82:H82"/>
    <mergeCell ref="I53:K53"/>
    <mergeCell ref="L53:N53"/>
    <mergeCell ref="A61:A65"/>
    <mergeCell ref="A66:B66"/>
    <mergeCell ref="A67:M67"/>
    <mergeCell ref="B68:B69"/>
    <mergeCell ref="C68:E68"/>
    <mergeCell ref="F68:H68"/>
    <mergeCell ref="I68:K68"/>
    <mergeCell ref="L68:N68"/>
    <mergeCell ref="A55:A60"/>
    <mergeCell ref="C31:E31"/>
    <mergeCell ref="F31:H31"/>
    <mergeCell ref="I31:K31"/>
    <mergeCell ref="L31:N31"/>
    <mergeCell ref="A51:K51"/>
    <mergeCell ref="A52:N52"/>
    <mergeCell ref="B53:B54"/>
    <mergeCell ref="C53:E53"/>
    <mergeCell ref="F53:H53"/>
    <mergeCell ref="A20:K20"/>
    <mergeCell ref="A21:N21"/>
    <mergeCell ref="A22:A40"/>
    <mergeCell ref="B22:B23"/>
    <mergeCell ref="C22:E22"/>
    <mergeCell ref="F22:H22"/>
    <mergeCell ref="I22:K22"/>
    <mergeCell ref="L22:N22"/>
    <mergeCell ref="B30:N30"/>
    <mergeCell ref="B31:B3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0:N88"/>
  <sheetViews>
    <sheetView rightToLeft="1" zoomScalePageLayoutView="0" workbookViewId="0" topLeftCell="A45">
      <selection activeCell="A40" sqref="A40:IV44"/>
    </sheetView>
  </sheetViews>
  <sheetFormatPr defaultColWidth="9.140625" defaultRowHeight="15"/>
  <cols>
    <col min="1" max="1" width="3.00390625" style="1" customWidth="1"/>
    <col min="2" max="2" width="12.421875" style="2" customWidth="1"/>
    <col min="3" max="3" width="10.00390625" style="1" customWidth="1"/>
    <col min="4" max="4" width="10.28125" style="3" customWidth="1"/>
    <col min="5" max="5" width="9.57421875" style="3" customWidth="1"/>
    <col min="6" max="6" width="10.00390625" style="1" customWidth="1"/>
    <col min="7" max="7" width="8.8515625" style="3" customWidth="1"/>
    <col min="8" max="8" width="9.00390625" style="3" customWidth="1"/>
    <col min="9" max="9" width="7.421875" style="3" customWidth="1"/>
    <col min="10" max="10" width="9.421875" style="3" bestFit="1" customWidth="1"/>
    <col min="11" max="11" width="9.57421875" style="3" customWidth="1"/>
    <col min="12" max="12" width="8.8515625" style="3" customWidth="1"/>
    <col min="13" max="13" width="7.00390625" style="3" customWidth="1"/>
    <col min="14" max="14" width="7.421875" style="3" customWidth="1"/>
    <col min="15" max="17" width="9.00390625" style="1" customWidth="1"/>
    <col min="18" max="18" width="10.140625" style="1" bestFit="1" customWidth="1"/>
    <col min="19" max="19" width="11.140625" style="1" bestFit="1" customWidth="1"/>
    <col min="20" max="20" width="11.00390625" style="1" bestFit="1" customWidth="1"/>
    <col min="21" max="16384" width="9.00390625" style="1" customWidth="1"/>
  </cols>
  <sheetData>
    <row r="6" ht="119.25" customHeight="1"/>
    <row r="7" ht="59.25" customHeight="1"/>
    <row r="8" ht="24" customHeight="1"/>
    <row r="9" ht="18.75" customHeight="1"/>
    <row r="10" spans="1:11" ht="12.75" customHeight="1" thickBot="1">
      <c r="A10" s="228" t="s">
        <v>0</v>
      </c>
      <c r="B10" s="228"/>
      <c r="C10" s="228"/>
      <c r="D10" s="228"/>
      <c r="E10" s="228"/>
      <c r="F10" s="228"/>
      <c r="G10" s="228"/>
      <c r="H10" s="228"/>
      <c r="I10" s="228"/>
      <c r="J10" s="228"/>
      <c r="K10" s="228"/>
    </row>
    <row r="11" ht="13.5" customHeight="1" hidden="1"/>
    <row r="12" spans="1:11" ht="20.25" customHeight="1" thickBot="1">
      <c r="A12" s="232" t="s">
        <v>52</v>
      </c>
      <c r="B12" s="327" t="s">
        <v>53</v>
      </c>
      <c r="C12" s="328"/>
      <c r="D12" s="328"/>
      <c r="E12" s="328"/>
      <c r="F12" s="328"/>
      <c r="G12" s="328"/>
      <c r="H12" s="328"/>
      <c r="I12" s="328"/>
      <c r="J12" s="328"/>
      <c r="K12" s="328"/>
    </row>
    <row r="13" spans="1:14" s="2" customFormat="1" ht="19.5" customHeight="1" thickBot="1">
      <c r="A13" s="233" t="s">
        <v>2</v>
      </c>
      <c r="B13" s="329" t="s">
        <v>3</v>
      </c>
      <c r="C13" s="331" t="s">
        <v>54</v>
      </c>
      <c r="D13" s="332"/>
      <c r="E13" s="333"/>
      <c r="F13" s="331" t="s">
        <v>55</v>
      </c>
      <c r="G13" s="332"/>
      <c r="H13" s="333"/>
      <c r="I13" s="334" t="s">
        <v>6</v>
      </c>
      <c r="J13" s="335"/>
      <c r="K13" s="336"/>
      <c r="L13" s="322"/>
      <c r="M13" s="322"/>
      <c r="N13" s="322"/>
    </row>
    <row r="14" spans="1:14" s="139" customFormat="1" ht="21" customHeight="1" thickBot="1">
      <c r="A14" s="233"/>
      <c r="B14" s="330"/>
      <c r="C14" s="134" t="s">
        <v>7</v>
      </c>
      <c r="D14" s="135" t="s">
        <v>8</v>
      </c>
      <c r="E14" s="136" t="s">
        <v>9</v>
      </c>
      <c r="F14" s="134" t="s">
        <v>7</v>
      </c>
      <c r="G14" s="135" t="s">
        <v>8</v>
      </c>
      <c r="H14" s="136" t="s">
        <v>9</v>
      </c>
      <c r="I14" s="137" t="s">
        <v>7</v>
      </c>
      <c r="J14" s="135" t="s">
        <v>8</v>
      </c>
      <c r="K14" s="138" t="s">
        <v>9</v>
      </c>
      <c r="L14" s="10"/>
      <c r="M14" s="10"/>
      <c r="N14" s="10"/>
    </row>
    <row r="15" spans="1:14" s="2" customFormat="1" ht="18.75" customHeight="1">
      <c r="A15" s="233"/>
      <c r="B15" s="140" t="s">
        <v>10</v>
      </c>
      <c r="C15" s="14">
        <v>37240</v>
      </c>
      <c r="D15" s="15">
        <v>545.27085</v>
      </c>
      <c r="E15" s="13">
        <v>1225.541587</v>
      </c>
      <c r="F15" s="14">
        <v>44115</v>
      </c>
      <c r="G15" s="15">
        <v>646.912285</v>
      </c>
      <c r="H15" s="13">
        <v>1375.45506</v>
      </c>
      <c r="I15" s="16">
        <v>18.461331901181524</v>
      </c>
      <c r="J15" s="17">
        <v>18.640540751444902</v>
      </c>
      <c r="K15" s="141">
        <v>12.232426430095519</v>
      </c>
      <c r="L15" s="19"/>
      <c r="M15" s="19"/>
      <c r="N15" s="19"/>
    </row>
    <row r="16" spans="1:14" s="2" customFormat="1" ht="18.75" customHeight="1">
      <c r="A16" s="233"/>
      <c r="B16" s="140" t="s">
        <v>11</v>
      </c>
      <c r="C16" s="14">
        <v>1337</v>
      </c>
      <c r="D16" s="15">
        <v>25.838005</v>
      </c>
      <c r="E16" s="13">
        <v>71.147047</v>
      </c>
      <c r="F16" s="14">
        <v>1375</v>
      </c>
      <c r="G16" s="15">
        <v>27.307782</v>
      </c>
      <c r="H16" s="13">
        <v>74.044329</v>
      </c>
      <c r="I16" s="16">
        <v>2.842183994016455</v>
      </c>
      <c r="J16" s="17">
        <v>5.688430666376916</v>
      </c>
      <c r="K16" s="141">
        <v>4.072244909897671</v>
      </c>
      <c r="L16" s="19"/>
      <c r="M16" s="19"/>
      <c r="N16" s="19"/>
    </row>
    <row r="17" spans="1:14" s="2" customFormat="1" ht="18.75" customHeight="1">
      <c r="A17" s="233"/>
      <c r="B17" s="140" t="s">
        <v>12</v>
      </c>
      <c r="C17" s="14">
        <v>2022</v>
      </c>
      <c r="D17" s="15">
        <v>6.328071</v>
      </c>
      <c r="E17" s="13">
        <v>11.758634</v>
      </c>
      <c r="F17" s="14">
        <v>3204</v>
      </c>
      <c r="G17" s="15">
        <v>9.483924</v>
      </c>
      <c r="H17" s="13">
        <v>16.136728</v>
      </c>
      <c r="I17" s="21">
        <v>58.45697329376854</v>
      </c>
      <c r="J17" s="22">
        <v>49.87069519289528</v>
      </c>
      <c r="K17" s="142">
        <v>37.23301533154277</v>
      </c>
      <c r="L17" s="19"/>
      <c r="M17" s="19"/>
      <c r="N17" s="19"/>
    </row>
    <row r="18" spans="1:14" s="2" customFormat="1" ht="18.75" customHeight="1">
      <c r="A18" s="233"/>
      <c r="B18" s="140" t="s">
        <v>13</v>
      </c>
      <c r="C18" s="14">
        <v>965</v>
      </c>
      <c r="D18" s="15">
        <v>51.046199</v>
      </c>
      <c r="E18" s="13">
        <v>3.024473</v>
      </c>
      <c r="F18" s="14">
        <v>1100</v>
      </c>
      <c r="G18" s="15">
        <v>57.613418</v>
      </c>
      <c r="H18" s="13">
        <v>4.217841</v>
      </c>
      <c r="I18" s="21">
        <v>13.989637305699482</v>
      </c>
      <c r="J18" s="22">
        <v>12.865245853075175</v>
      </c>
      <c r="K18" s="142">
        <v>39.45705582427087</v>
      </c>
      <c r="L18" s="19"/>
      <c r="M18" s="19"/>
      <c r="N18" s="19"/>
    </row>
    <row r="19" spans="1:14" s="2" customFormat="1" ht="18.75" customHeight="1">
      <c r="A19" s="233"/>
      <c r="B19" s="140" t="s">
        <v>20</v>
      </c>
      <c r="C19" s="14">
        <v>724</v>
      </c>
      <c r="D19" s="15">
        <v>13.345349</v>
      </c>
      <c r="E19" s="13">
        <v>0.21867</v>
      </c>
      <c r="F19" s="14">
        <v>805</v>
      </c>
      <c r="G19" s="15">
        <v>15.706943</v>
      </c>
      <c r="H19" s="13">
        <v>2.484276</v>
      </c>
      <c r="I19" s="21">
        <v>11.187845303867404</v>
      </c>
      <c r="J19" s="22">
        <v>17.696007800170683</v>
      </c>
      <c r="K19" s="142">
        <v>1036.084510906846</v>
      </c>
      <c r="L19" s="19"/>
      <c r="M19" s="19"/>
      <c r="N19" s="19"/>
    </row>
    <row r="20" spans="1:14" s="2" customFormat="1" ht="18.75" customHeight="1">
      <c r="A20" s="233"/>
      <c r="B20" s="140" t="s">
        <v>21</v>
      </c>
      <c r="C20" s="14">
        <v>7</v>
      </c>
      <c r="D20" s="38">
        <v>0.245664</v>
      </c>
      <c r="E20" s="37">
        <v>0.066137</v>
      </c>
      <c r="F20" s="14">
        <v>22</v>
      </c>
      <c r="G20" s="38">
        <v>0.584795</v>
      </c>
      <c r="H20" s="37">
        <v>0.142997</v>
      </c>
      <c r="I20" s="21">
        <v>214.28571428571428</v>
      </c>
      <c r="J20" s="22">
        <v>138.04668164647646</v>
      </c>
      <c r="K20" s="142">
        <v>116.21331478597459</v>
      </c>
      <c r="L20" s="19"/>
      <c r="M20" s="19"/>
      <c r="N20" s="19"/>
    </row>
    <row r="21" spans="1:14" s="2" customFormat="1" ht="18.75" customHeight="1" thickBot="1">
      <c r="A21" s="233"/>
      <c r="B21" s="140" t="s">
        <v>14</v>
      </c>
      <c r="C21" s="14"/>
      <c r="D21" s="15">
        <v>70.506153</v>
      </c>
      <c r="E21" s="13">
        <v>49.936114</v>
      </c>
      <c r="F21" s="14"/>
      <c r="G21" s="15">
        <v>79.417821</v>
      </c>
      <c r="H21" s="13">
        <v>53.345391</v>
      </c>
      <c r="I21" s="21"/>
      <c r="J21" s="22">
        <v>12.63956069195834</v>
      </c>
      <c r="K21" s="142">
        <v>6.827277348814118</v>
      </c>
      <c r="L21" s="19"/>
      <c r="M21" s="19"/>
      <c r="N21" s="19"/>
    </row>
    <row r="22" spans="1:14" s="101" customFormat="1" ht="18.75" customHeight="1" thickBot="1">
      <c r="A22" s="233"/>
      <c r="B22" s="143" t="s">
        <v>15</v>
      </c>
      <c r="C22" s="144"/>
      <c r="D22" s="145">
        <v>712.5802910000001</v>
      </c>
      <c r="E22" s="146">
        <v>1361.692662</v>
      </c>
      <c r="F22" s="144"/>
      <c r="G22" s="145">
        <v>837.026968</v>
      </c>
      <c r="H22" s="146">
        <v>1525.8266219999998</v>
      </c>
      <c r="I22" s="147"/>
      <c r="J22" s="147">
        <v>17.4642322516888</v>
      </c>
      <c r="K22" s="148">
        <v>12.053671476713877</v>
      </c>
      <c r="L22" s="149"/>
      <c r="M22" s="149"/>
      <c r="N22" s="149"/>
    </row>
    <row r="23" spans="1:14" ht="23.25" customHeight="1" thickBot="1">
      <c r="A23" s="233"/>
      <c r="B23" s="246" t="s">
        <v>16</v>
      </c>
      <c r="C23" s="247"/>
      <c r="D23" s="247"/>
      <c r="E23" s="247"/>
      <c r="F23" s="247"/>
      <c r="G23" s="247"/>
      <c r="H23" s="247"/>
      <c r="I23" s="247"/>
      <c r="J23" s="247"/>
      <c r="K23" s="247"/>
      <c r="L23" s="247"/>
      <c r="M23" s="247"/>
      <c r="N23" s="248"/>
    </row>
    <row r="24" spans="1:14" ht="16.5" customHeight="1" thickBot="1">
      <c r="A24" s="233"/>
      <c r="B24" s="323" t="s">
        <v>3</v>
      </c>
      <c r="C24" s="324">
        <v>41306</v>
      </c>
      <c r="D24" s="325"/>
      <c r="E24" s="326"/>
      <c r="F24" s="324">
        <v>41671</v>
      </c>
      <c r="G24" s="325"/>
      <c r="H24" s="326"/>
      <c r="I24" s="263" t="s">
        <v>6</v>
      </c>
      <c r="J24" s="264"/>
      <c r="K24" s="265"/>
      <c r="L24" s="266" t="s">
        <v>19</v>
      </c>
      <c r="M24" s="267"/>
      <c r="N24" s="268"/>
    </row>
    <row r="25" spans="1:14" ht="15.75" customHeight="1" thickBot="1">
      <c r="A25" s="233"/>
      <c r="B25" s="323"/>
      <c r="C25" s="134" t="s">
        <v>7</v>
      </c>
      <c r="D25" s="135" t="s">
        <v>8</v>
      </c>
      <c r="E25" s="136" t="s">
        <v>9</v>
      </c>
      <c r="F25" s="134" t="s">
        <v>7</v>
      </c>
      <c r="G25" s="135" t="s">
        <v>8</v>
      </c>
      <c r="H25" s="136" t="s">
        <v>9</v>
      </c>
      <c r="I25" s="137" t="s">
        <v>7</v>
      </c>
      <c r="J25" s="135" t="s">
        <v>8</v>
      </c>
      <c r="K25" s="136" t="s">
        <v>9</v>
      </c>
      <c r="L25" s="137" t="s">
        <v>7</v>
      </c>
      <c r="M25" s="135" t="s">
        <v>8</v>
      </c>
      <c r="N25" s="150" t="s">
        <v>9</v>
      </c>
    </row>
    <row r="26" spans="1:14" ht="20.25" customHeight="1">
      <c r="A26" s="233"/>
      <c r="B26" s="151" t="s">
        <v>10</v>
      </c>
      <c r="C26" s="14">
        <v>18053</v>
      </c>
      <c r="D26" s="15">
        <v>263.371079</v>
      </c>
      <c r="E26" s="13">
        <v>580.727971</v>
      </c>
      <c r="F26" s="14">
        <v>22525</v>
      </c>
      <c r="G26" s="15">
        <v>324.632807</v>
      </c>
      <c r="H26" s="13">
        <v>687.43984</v>
      </c>
      <c r="I26" s="17">
        <v>24.771506120866338</v>
      </c>
      <c r="J26" s="17">
        <v>23.260613212584364</v>
      </c>
      <c r="K26" s="18">
        <v>18.375534558158897</v>
      </c>
      <c r="L26" s="17">
        <v>17.397196018137283</v>
      </c>
      <c r="M26" s="17">
        <v>15.158946688183015</v>
      </c>
      <c r="N26" s="152">
        <v>6.61062715524295</v>
      </c>
    </row>
    <row r="27" spans="1:14" ht="20.25" customHeight="1">
      <c r="A27" s="233"/>
      <c r="B27" s="151" t="s">
        <v>11</v>
      </c>
      <c r="C27" s="14">
        <v>663</v>
      </c>
      <c r="D27" s="15">
        <v>13.062513</v>
      </c>
      <c r="E27" s="13">
        <v>36.542668</v>
      </c>
      <c r="F27" s="14">
        <v>728</v>
      </c>
      <c r="G27" s="15">
        <v>14.229524</v>
      </c>
      <c r="H27" s="13">
        <v>40.195065</v>
      </c>
      <c r="I27" s="17">
        <v>9.803921568627452</v>
      </c>
      <c r="J27" s="17">
        <v>8.934046611092372</v>
      </c>
      <c r="K27" s="18">
        <v>9.99488324169434</v>
      </c>
      <c r="L27" s="17">
        <v>8.011869436201781</v>
      </c>
      <c r="M27" s="17">
        <v>11.381416856587597</v>
      </c>
      <c r="N27" s="152">
        <v>16.156007307630055</v>
      </c>
    </row>
    <row r="28" spans="1:14" ht="20.25" customHeight="1">
      <c r="A28" s="233"/>
      <c r="B28" s="151" t="s">
        <v>12</v>
      </c>
      <c r="C28" s="14">
        <v>1015</v>
      </c>
      <c r="D28" s="15">
        <v>3.182994</v>
      </c>
      <c r="E28" s="13">
        <v>5.861161</v>
      </c>
      <c r="F28" s="14">
        <v>965</v>
      </c>
      <c r="G28" s="15">
        <v>3.366339</v>
      </c>
      <c r="H28" s="13">
        <v>5.843267</v>
      </c>
      <c r="I28" s="21">
        <v>-4.926108374384237</v>
      </c>
      <c r="J28" s="22">
        <v>5.760142808940265</v>
      </c>
      <c r="K28" s="23">
        <v>-0.3052978752844373</v>
      </c>
      <c r="L28" s="17">
        <v>-55.99635202918377</v>
      </c>
      <c r="M28" s="17">
        <v>-9.2181982193349</v>
      </c>
      <c r="N28" s="152">
        <v>-0.8877460413307879</v>
      </c>
    </row>
    <row r="29" spans="1:14" ht="20.25" customHeight="1">
      <c r="A29" s="233"/>
      <c r="B29" s="151" t="s">
        <v>13</v>
      </c>
      <c r="C29" s="14">
        <v>486</v>
      </c>
      <c r="D29" s="15">
        <v>28.032297</v>
      </c>
      <c r="E29" s="13">
        <v>1.251925</v>
      </c>
      <c r="F29" s="14">
        <v>616</v>
      </c>
      <c r="G29" s="15">
        <v>29.381301</v>
      </c>
      <c r="H29" s="13">
        <v>1.823465</v>
      </c>
      <c r="I29" s="21">
        <v>26.74897119341564</v>
      </c>
      <c r="J29" s="22">
        <v>4.812320588641026</v>
      </c>
      <c r="K29" s="23">
        <v>45.652894542404695</v>
      </c>
      <c r="L29" s="17">
        <v>28.60125260960334</v>
      </c>
      <c r="M29" s="17">
        <v>27.6676202062562</v>
      </c>
      <c r="N29" s="152">
        <v>2.8725315195977768</v>
      </c>
    </row>
    <row r="30" spans="1:14" ht="20.25" customHeight="1">
      <c r="A30" s="233"/>
      <c r="B30" s="151" t="s">
        <v>20</v>
      </c>
      <c r="C30" s="14">
        <v>313</v>
      </c>
      <c r="D30" s="15">
        <v>5.871204</v>
      </c>
      <c r="E30" s="13">
        <v>0.144996</v>
      </c>
      <c r="F30" s="14">
        <v>361</v>
      </c>
      <c r="G30" s="15">
        <v>7.157457</v>
      </c>
      <c r="H30" s="13">
        <v>1.091388</v>
      </c>
      <c r="I30" s="21">
        <v>15.335463258785943</v>
      </c>
      <c r="J30" s="22">
        <v>21.90782333572467</v>
      </c>
      <c r="K30" s="23">
        <v>652.7021435074071</v>
      </c>
      <c r="L30" s="17">
        <v>-12.165450121654501</v>
      </c>
      <c r="M30" s="17">
        <v>-4.237113408958483</v>
      </c>
      <c r="N30" s="152">
        <v>1381.3747047805196</v>
      </c>
    </row>
    <row r="31" spans="1:14" ht="20.25" customHeight="1">
      <c r="A31" s="233"/>
      <c r="B31" s="151" t="s">
        <v>21</v>
      </c>
      <c r="C31" s="14">
        <v>4</v>
      </c>
      <c r="D31" s="38">
        <v>0.159077</v>
      </c>
      <c r="E31" s="37">
        <v>0.042331</v>
      </c>
      <c r="F31" s="14">
        <v>9</v>
      </c>
      <c r="G31" s="38">
        <v>0.272136</v>
      </c>
      <c r="H31" s="37">
        <v>0.063904</v>
      </c>
      <c r="I31" s="21">
        <v>125</v>
      </c>
      <c r="J31" s="22">
        <v>71.07187085499474</v>
      </c>
      <c r="K31" s="23">
        <v>50.96265148472751</v>
      </c>
      <c r="L31" s="17">
        <v>200</v>
      </c>
      <c r="M31" s="17">
        <v>214.29198378509477</v>
      </c>
      <c r="N31" s="152">
        <v>168.43652860623374</v>
      </c>
    </row>
    <row r="32" spans="1:14" ht="20.25" customHeight="1" thickBot="1">
      <c r="A32" s="233"/>
      <c r="B32" s="151" t="s">
        <v>14</v>
      </c>
      <c r="C32" s="14"/>
      <c r="D32" s="15">
        <v>35.934715</v>
      </c>
      <c r="E32" s="13">
        <v>25.275276</v>
      </c>
      <c r="F32" s="14"/>
      <c r="G32" s="15">
        <v>39.226279</v>
      </c>
      <c r="H32" s="13">
        <v>26.368728</v>
      </c>
      <c r="I32" s="21"/>
      <c r="J32" s="22">
        <v>9.159844456815648</v>
      </c>
      <c r="K32" s="23">
        <v>4.326172343281233</v>
      </c>
      <c r="L32" s="17"/>
      <c r="M32" s="17">
        <v>13.464412443589996</v>
      </c>
      <c r="N32" s="152">
        <v>6.92551485882191</v>
      </c>
    </row>
    <row r="33" spans="1:14" ht="19.5" customHeight="1" thickBot="1">
      <c r="A33" s="234"/>
      <c r="B33" s="153" t="s">
        <v>15</v>
      </c>
      <c r="C33" s="25"/>
      <c r="D33" s="26">
        <v>349.61387900000005</v>
      </c>
      <c r="E33" s="27">
        <v>649.8463280000001</v>
      </c>
      <c r="F33" s="25"/>
      <c r="G33" s="26">
        <v>418.265843</v>
      </c>
      <c r="H33" s="27">
        <v>762.8256570000001</v>
      </c>
      <c r="I33" s="28"/>
      <c r="J33" s="29">
        <v>19.63650991098095</v>
      </c>
      <c r="K33" s="30">
        <v>17.38554549468809</v>
      </c>
      <c r="L33" s="28"/>
      <c r="M33" s="29">
        <v>27.366700502547886</v>
      </c>
      <c r="N33" s="154">
        <v>11.007240612656952</v>
      </c>
    </row>
    <row r="34" ht="21" customHeight="1" hidden="1"/>
    <row r="35" ht="21" customHeight="1" hidden="1"/>
    <row r="36" ht="21" customHeight="1" hidden="1"/>
    <row r="37" ht="21" customHeight="1" hidden="1"/>
    <row r="38" ht="21" customHeight="1" hidden="1"/>
    <row r="39" ht="21" customHeight="1"/>
    <row r="40" spans="2:14" ht="21" customHeight="1"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</row>
    <row r="41" spans="2:14" ht="11.25" customHeight="1"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</row>
    <row r="42" spans="2:14" ht="11.25" customHeight="1"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</row>
    <row r="43" spans="2:14" ht="22.5" customHeight="1"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</row>
    <row r="44" spans="2:14" ht="11.25" customHeight="1"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</row>
    <row r="45" ht="11.25" customHeight="1"/>
    <row r="46" ht="11.25" customHeight="1"/>
    <row r="47" ht="14.25"/>
    <row r="49" spans="4:14" ht="16.5" customHeight="1" thickBot="1">
      <c r="D49" s="155" t="s">
        <v>0</v>
      </c>
      <c r="E49" s="155"/>
      <c r="F49" s="155"/>
      <c r="G49" s="155"/>
      <c r="H49" s="155"/>
      <c r="I49" s="155"/>
      <c r="J49" s="155"/>
      <c r="K49" s="155"/>
      <c r="L49" s="155"/>
      <c r="M49" s="155"/>
      <c r="N49" s="155"/>
    </row>
    <row r="50" spans="1:14" ht="20.25" customHeight="1" thickBot="1">
      <c r="A50" s="316" t="s">
        <v>1</v>
      </c>
      <c r="B50" s="317"/>
      <c r="C50" s="317"/>
      <c r="D50" s="317"/>
      <c r="E50" s="317"/>
      <c r="F50" s="317"/>
      <c r="G50" s="317"/>
      <c r="H50" s="317"/>
      <c r="I50" s="317"/>
      <c r="J50" s="317"/>
      <c r="K50" s="317"/>
      <c r="L50" s="317"/>
      <c r="M50" s="317"/>
      <c r="N50" s="318"/>
    </row>
    <row r="51" spans="1:14" s="2" customFormat="1" ht="17.25" customHeight="1" thickBot="1">
      <c r="A51" s="47"/>
      <c r="B51" s="319" t="s">
        <v>23</v>
      </c>
      <c r="C51" s="321" t="s">
        <v>54</v>
      </c>
      <c r="D51" s="253"/>
      <c r="E51" s="254"/>
      <c r="F51" s="321" t="s">
        <v>55</v>
      </c>
      <c r="G51" s="253"/>
      <c r="H51" s="254"/>
      <c r="I51" s="240" t="s">
        <v>6</v>
      </c>
      <c r="J51" s="241"/>
      <c r="K51" s="242"/>
      <c r="L51" s="255"/>
      <c r="M51" s="256"/>
      <c r="N51" s="257"/>
    </row>
    <row r="52" spans="1:14" s="139" customFormat="1" ht="17.25" customHeight="1" thickBot="1">
      <c r="A52" s="156"/>
      <c r="B52" s="320"/>
      <c r="C52" s="157" t="s">
        <v>7</v>
      </c>
      <c r="D52" s="158" t="s">
        <v>8</v>
      </c>
      <c r="E52" s="159" t="s">
        <v>9</v>
      </c>
      <c r="F52" s="157" t="s">
        <v>7</v>
      </c>
      <c r="G52" s="158" t="s">
        <v>8</v>
      </c>
      <c r="H52" s="159" t="s">
        <v>9</v>
      </c>
      <c r="I52" s="160" t="s">
        <v>7</v>
      </c>
      <c r="J52" s="158" t="s">
        <v>8</v>
      </c>
      <c r="K52" s="159" t="s">
        <v>9</v>
      </c>
      <c r="L52" s="160"/>
      <c r="M52" s="158"/>
      <c r="N52" s="150"/>
    </row>
    <row r="53" spans="1:14" s="2" customFormat="1" ht="26.25" customHeight="1">
      <c r="A53" s="271" t="s">
        <v>26</v>
      </c>
      <c r="B53" s="151" t="s">
        <v>27</v>
      </c>
      <c r="C53" s="14">
        <v>93580</v>
      </c>
      <c r="D53" s="56">
        <v>42.791</v>
      </c>
      <c r="E53" s="57"/>
      <c r="F53" s="14">
        <v>56565</v>
      </c>
      <c r="G53" s="56">
        <v>24.258</v>
      </c>
      <c r="H53" s="57"/>
      <c r="I53" s="21">
        <v>-39.55439196409489</v>
      </c>
      <c r="J53" s="22">
        <v>-43.31050921922834</v>
      </c>
      <c r="K53" s="23"/>
      <c r="L53" s="58"/>
      <c r="M53" s="58"/>
      <c r="N53" s="59"/>
    </row>
    <row r="54" spans="1:14" s="2" customFormat="1" ht="26.25" customHeight="1">
      <c r="A54" s="271"/>
      <c r="B54" s="151" t="s">
        <v>28</v>
      </c>
      <c r="C54" s="14">
        <v>87380</v>
      </c>
      <c r="D54" s="56">
        <v>23.045</v>
      </c>
      <c r="E54" s="57"/>
      <c r="F54" s="14">
        <v>86235</v>
      </c>
      <c r="G54" s="56">
        <v>23.163</v>
      </c>
      <c r="H54" s="57"/>
      <c r="I54" s="21">
        <v>-1.3103685053788052</v>
      </c>
      <c r="J54" s="22">
        <v>0.5120416576263769</v>
      </c>
      <c r="K54" s="23"/>
      <c r="L54" s="58"/>
      <c r="M54" s="58"/>
      <c r="N54" s="59"/>
    </row>
    <row r="55" spans="1:14" s="2" customFormat="1" ht="26.25" customHeight="1">
      <c r="A55" s="271"/>
      <c r="B55" s="151" t="s">
        <v>29</v>
      </c>
      <c r="C55" s="14">
        <v>16958</v>
      </c>
      <c r="D55" s="56">
        <v>3.969</v>
      </c>
      <c r="E55" s="57"/>
      <c r="F55" s="14">
        <v>19225</v>
      </c>
      <c r="G55" s="56">
        <v>4.826</v>
      </c>
      <c r="H55" s="57"/>
      <c r="I55" s="21">
        <v>13.36832173605378</v>
      </c>
      <c r="J55" s="22">
        <v>21.59234063995968</v>
      </c>
      <c r="K55" s="23"/>
      <c r="L55" s="58"/>
      <c r="M55" s="58"/>
      <c r="N55" s="59"/>
    </row>
    <row r="56" spans="1:14" s="2" customFormat="1" ht="26.25" customHeight="1" thickBot="1">
      <c r="A56" s="271"/>
      <c r="B56" s="151" t="s">
        <v>30</v>
      </c>
      <c r="C56" s="14">
        <v>18770</v>
      </c>
      <c r="D56" s="56">
        <v>6.631</v>
      </c>
      <c r="E56" s="57"/>
      <c r="F56" s="14">
        <v>23275</v>
      </c>
      <c r="G56" s="56">
        <v>8.068</v>
      </c>
      <c r="H56" s="57"/>
      <c r="I56" s="21">
        <v>24.001065530101226</v>
      </c>
      <c r="J56" s="22">
        <v>21.670939526466586</v>
      </c>
      <c r="K56" s="23"/>
      <c r="L56" s="58"/>
      <c r="M56" s="58"/>
      <c r="N56" s="59"/>
    </row>
    <row r="57" spans="1:14" s="2" customFormat="1" ht="33.75" customHeight="1">
      <c r="A57" s="272" t="s">
        <v>33</v>
      </c>
      <c r="B57" s="145" t="s">
        <v>34</v>
      </c>
      <c r="C57" s="62">
        <v>163837</v>
      </c>
      <c r="D57" s="63">
        <v>55.41</v>
      </c>
      <c r="E57" s="64"/>
      <c r="F57" s="62">
        <v>185583</v>
      </c>
      <c r="G57" s="63">
        <v>57.137</v>
      </c>
      <c r="H57" s="64"/>
      <c r="I57" s="65">
        <v>13.272948113063594</v>
      </c>
      <c r="J57" s="66">
        <v>3.1167659267280348</v>
      </c>
      <c r="K57" s="67"/>
      <c r="L57" s="68"/>
      <c r="M57" s="68"/>
      <c r="N57" s="69"/>
    </row>
    <row r="58" spans="1:14" s="2" customFormat="1" ht="33.75" customHeight="1" thickBot="1">
      <c r="A58" s="271"/>
      <c r="B58" s="151" t="s">
        <v>56</v>
      </c>
      <c r="C58" s="14">
        <v>46356</v>
      </c>
      <c r="D58" s="56">
        <v>3.786</v>
      </c>
      <c r="E58" s="57"/>
      <c r="F58" s="14">
        <v>52219</v>
      </c>
      <c r="G58" s="56">
        <v>4.712</v>
      </c>
      <c r="H58" s="57"/>
      <c r="I58" s="21">
        <v>12.647769436534645</v>
      </c>
      <c r="J58" s="22">
        <v>24.45853143159006</v>
      </c>
      <c r="K58" s="23"/>
      <c r="L58" s="58"/>
      <c r="M58" s="58"/>
      <c r="N58" s="59"/>
    </row>
    <row r="59" spans="1:14" s="101" customFormat="1" ht="27.75" customHeight="1" thickBot="1">
      <c r="A59" s="306" t="s">
        <v>37</v>
      </c>
      <c r="B59" s="307"/>
      <c r="C59" s="161">
        <v>54429.55</v>
      </c>
      <c r="D59" s="162">
        <v>32.64563</v>
      </c>
      <c r="E59" s="163">
        <v>804.817281</v>
      </c>
      <c r="F59" s="161">
        <v>54429.55</v>
      </c>
      <c r="G59" s="162">
        <v>32.64563</v>
      </c>
      <c r="H59" s="163">
        <v>804.817281</v>
      </c>
      <c r="I59" s="164">
        <v>0</v>
      </c>
      <c r="J59" s="165">
        <v>0</v>
      </c>
      <c r="K59" s="166">
        <v>0</v>
      </c>
      <c r="L59" s="167"/>
      <c r="M59" s="167"/>
      <c r="N59" s="168"/>
    </row>
    <row r="60" spans="1:14" ht="21" customHeight="1" thickBot="1">
      <c r="A60" s="316" t="s">
        <v>16</v>
      </c>
      <c r="B60" s="317"/>
      <c r="C60" s="317"/>
      <c r="D60" s="317"/>
      <c r="E60" s="317"/>
      <c r="F60" s="317"/>
      <c r="G60" s="317"/>
      <c r="H60" s="317"/>
      <c r="I60" s="317"/>
      <c r="J60" s="317"/>
      <c r="K60" s="317"/>
      <c r="L60" s="317"/>
      <c r="M60" s="317"/>
      <c r="N60" s="318"/>
    </row>
    <row r="61" spans="1:14" ht="16.5" customHeight="1" thickBot="1">
      <c r="A61" s="169"/>
      <c r="B61" s="319" t="s">
        <v>23</v>
      </c>
      <c r="C61" s="321">
        <v>41306</v>
      </c>
      <c r="D61" s="253"/>
      <c r="E61" s="254"/>
      <c r="F61" s="321">
        <v>41671</v>
      </c>
      <c r="G61" s="253"/>
      <c r="H61" s="254"/>
      <c r="I61" s="240" t="s">
        <v>6</v>
      </c>
      <c r="J61" s="241"/>
      <c r="K61" s="242"/>
      <c r="L61" s="255" t="s">
        <v>19</v>
      </c>
      <c r="M61" s="256"/>
      <c r="N61" s="257"/>
    </row>
    <row r="62" spans="1:14" ht="16.5" customHeight="1" thickBot="1">
      <c r="A62" s="156"/>
      <c r="B62" s="320"/>
      <c r="C62" s="157" t="s">
        <v>7</v>
      </c>
      <c r="D62" s="158" t="s">
        <v>8</v>
      </c>
      <c r="E62" s="159" t="s">
        <v>9</v>
      </c>
      <c r="F62" s="157" t="s">
        <v>7</v>
      </c>
      <c r="G62" s="158" t="s">
        <v>8</v>
      </c>
      <c r="H62" s="159" t="s">
        <v>9</v>
      </c>
      <c r="I62" s="160" t="s">
        <v>7</v>
      </c>
      <c r="J62" s="158" t="s">
        <v>8</v>
      </c>
      <c r="K62" s="159" t="s">
        <v>9</v>
      </c>
      <c r="L62" s="160" t="s">
        <v>7</v>
      </c>
      <c r="M62" s="158" t="s">
        <v>8</v>
      </c>
      <c r="N62" s="150" t="s">
        <v>9</v>
      </c>
    </row>
    <row r="63" spans="1:14" ht="25.5" customHeight="1">
      <c r="A63" s="271" t="s">
        <v>26</v>
      </c>
      <c r="B63" s="151" t="s">
        <v>27</v>
      </c>
      <c r="C63" s="14">
        <v>30830</v>
      </c>
      <c r="D63" s="56">
        <v>14.879</v>
      </c>
      <c r="E63" s="57"/>
      <c r="F63" s="14">
        <v>18090</v>
      </c>
      <c r="G63" s="56">
        <v>7.14</v>
      </c>
      <c r="H63" s="57"/>
      <c r="I63" s="21">
        <v>-41.32338631203373</v>
      </c>
      <c r="J63" s="22">
        <v>-52.012904093017006</v>
      </c>
      <c r="K63" s="23"/>
      <c r="L63" s="82">
        <v>9.769417475728154</v>
      </c>
      <c r="M63" s="83">
        <v>17.997025285076848</v>
      </c>
      <c r="N63" s="84"/>
    </row>
    <row r="64" spans="1:14" ht="25.5" customHeight="1">
      <c r="A64" s="271"/>
      <c r="B64" s="151" t="s">
        <v>28</v>
      </c>
      <c r="C64" s="14">
        <v>25630</v>
      </c>
      <c r="D64" s="56">
        <v>6.843</v>
      </c>
      <c r="E64" s="57"/>
      <c r="F64" s="14">
        <v>26380</v>
      </c>
      <c r="G64" s="56">
        <v>6.805</v>
      </c>
      <c r="H64" s="57"/>
      <c r="I64" s="21">
        <v>2.926258291065158</v>
      </c>
      <c r="J64" s="22">
        <v>-0.5553119976618479</v>
      </c>
      <c r="K64" s="23"/>
      <c r="L64" s="21">
        <v>30.561742143033904</v>
      </c>
      <c r="M64" s="22">
        <v>19.848538217682282</v>
      </c>
      <c r="N64" s="85"/>
    </row>
    <row r="65" spans="1:14" ht="25.5" customHeight="1">
      <c r="A65" s="271"/>
      <c r="B65" s="151" t="s">
        <v>29</v>
      </c>
      <c r="C65" s="14">
        <v>4995</v>
      </c>
      <c r="D65" s="56">
        <v>1.163</v>
      </c>
      <c r="E65" s="57"/>
      <c r="F65" s="14">
        <v>4630</v>
      </c>
      <c r="G65" s="56">
        <v>1.126</v>
      </c>
      <c r="H65" s="57"/>
      <c r="I65" s="21">
        <v>-7.307307307307307</v>
      </c>
      <c r="J65" s="22">
        <v>-3.181427343078258</v>
      </c>
      <c r="K65" s="23"/>
      <c r="L65" s="21">
        <v>-53.72313843078461</v>
      </c>
      <c r="M65" s="22">
        <v>-53.94683026584867</v>
      </c>
      <c r="N65" s="85"/>
    </row>
    <row r="66" spans="1:14" ht="25.5" customHeight="1" thickBot="1">
      <c r="A66" s="271"/>
      <c r="B66" s="151" t="s">
        <v>30</v>
      </c>
      <c r="C66" s="14">
        <v>7620</v>
      </c>
      <c r="D66" s="56">
        <v>2.788</v>
      </c>
      <c r="E66" s="57"/>
      <c r="F66" s="14">
        <v>4915</v>
      </c>
      <c r="G66" s="56">
        <v>1.83</v>
      </c>
      <c r="H66" s="57"/>
      <c r="I66" s="21">
        <v>-35.498687664041995</v>
      </c>
      <c r="J66" s="22">
        <v>-34.36154949784792</v>
      </c>
      <c r="K66" s="23"/>
      <c r="L66" s="86">
        <v>6.0409924487594395</v>
      </c>
      <c r="M66" s="87">
        <v>22.162883845126835</v>
      </c>
      <c r="N66" s="88"/>
    </row>
    <row r="67" spans="1:14" ht="34.5" customHeight="1">
      <c r="A67" s="272" t="s">
        <v>33</v>
      </c>
      <c r="B67" s="145" t="s">
        <v>34</v>
      </c>
      <c r="C67" s="62">
        <v>57440</v>
      </c>
      <c r="D67" s="63">
        <v>20.015</v>
      </c>
      <c r="E67" s="64"/>
      <c r="F67" s="62">
        <v>62543</v>
      </c>
      <c r="G67" s="63">
        <v>18.5</v>
      </c>
      <c r="H67" s="64"/>
      <c r="I67" s="65">
        <v>8.884052924791085</v>
      </c>
      <c r="J67" s="66">
        <v>-7.569323007744194</v>
      </c>
      <c r="K67" s="67"/>
      <c r="L67" s="22">
        <v>36.84060824855049</v>
      </c>
      <c r="M67" s="22">
        <v>19.958500842951626</v>
      </c>
      <c r="N67" s="85"/>
    </row>
    <row r="68" spans="1:14" ht="34.5" customHeight="1" thickBot="1">
      <c r="A68" s="271"/>
      <c r="B68" s="151" t="s">
        <v>56</v>
      </c>
      <c r="C68" s="14">
        <v>18870</v>
      </c>
      <c r="D68" s="56">
        <v>1.231</v>
      </c>
      <c r="E68" s="57"/>
      <c r="F68" s="14">
        <v>11209</v>
      </c>
      <c r="G68" s="56">
        <v>1.167</v>
      </c>
      <c r="H68" s="57"/>
      <c r="I68" s="21">
        <v>-40.59883412824589</v>
      </c>
      <c r="J68" s="22">
        <v>-5.199025182778233</v>
      </c>
      <c r="K68" s="23"/>
      <c r="L68" s="22">
        <v>-42.50320595024365</v>
      </c>
      <c r="M68" s="22">
        <v>-15.61822125813449</v>
      </c>
      <c r="N68" s="85"/>
    </row>
    <row r="69" spans="1:14" ht="20.25" customHeight="1" thickBot="1">
      <c r="A69" s="306" t="s">
        <v>37</v>
      </c>
      <c r="B69" s="307"/>
      <c r="C69" s="161">
        <v>25486</v>
      </c>
      <c r="D69" s="162">
        <v>15.445944</v>
      </c>
      <c r="E69" s="163">
        <v>377.700104</v>
      </c>
      <c r="F69" s="161">
        <v>25486</v>
      </c>
      <c r="G69" s="162">
        <v>15.445944</v>
      </c>
      <c r="H69" s="163">
        <v>377.700104</v>
      </c>
      <c r="I69" s="164">
        <v>0</v>
      </c>
      <c r="J69" s="165">
        <v>0</v>
      </c>
      <c r="K69" s="166">
        <v>0</v>
      </c>
      <c r="L69" s="165">
        <v>-11.945839401179189</v>
      </c>
      <c r="M69" s="165">
        <v>-10.196360561466063</v>
      </c>
      <c r="N69" s="170">
        <v>-11.56991000621827</v>
      </c>
    </row>
    <row r="70" spans="1:14" s="101" customFormat="1" ht="21" customHeight="1">
      <c r="A70" s="99"/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</row>
    <row r="71" spans="1:14" s="101" customFormat="1" ht="39" customHeight="1">
      <c r="A71" s="99"/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</row>
    <row r="72" spans="1:14" s="101" customFormat="1" ht="11.25" customHeight="1">
      <c r="A72" s="99"/>
      <c r="B72" s="99"/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</row>
    <row r="73" spans="1:14" s="101" customFormat="1" ht="20.25" customHeight="1">
      <c r="A73" s="99"/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</row>
    <row r="74" spans="1:14" s="101" customFormat="1" ht="20.25" customHeight="1">
      <c r="A74" s="99"/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</row>
    <row r="75" spans="1:14" s="101" customFormat="1" ht="19.5" customHeight="1">
      <c r="A75" s="99"/>
      <c r="B75" s="269" t="s">
        <v>0</v>
      </c>
      <c r="C75" s="269"/>
      <c r="D75" s="269"/>
      <c r="E75" s="269"/>
      <c r="F75" s="269"/>
      <c r="G75" s="269"/>
      <c r="H75" s="269"/>
      <c r="I75" s="269"/>
      <c r="J75" s="269"/>
      <c r="K75" s="269"/>
      <c r="L75" s="269"/>
      <c r="M75" s="269"/>
      <c r="N75" s="269"/>
    </row>
    <row r="76" spans="4:14" s="2" customFormat="1" ht="12" customHeight="1" thickBot="1">
      <c r="D76" s="171"/>
      <c r="E76" s="171"/>
      <c r="G76" s="171"/>
      <c r="H76" s="171"/>
      <c r="I76" s="171"/>
      <c r="J76" s="171"/>
      <c r="K76" s="171"/>
      <c r="L76" s="171"/>
      <c r="M76" s="171"/>
      <c r="N76" s="171"/>
    </row>
    <row r="77" spans="1:14" s="103" customFormat="1" ht="16.5" customHeight="1" thickBot="1">
      <c r="A77" s="290" t="s">
        <v>42</v>
      </c>
      <c r="B77" s="308" t="s">
        <v>23</v>
      </c>
      <c r="C77" s="310" t="s">
        <v>8</v>
      </c>
      <c r="D77" s="311"/>
      <c r="E77" s="312" t="s">
        <v>39</v>
      </c>
      <c r="F77" s="312"/>
      <c r="G77" s="313" t="s">
        <v>6</v>
      </c>
      <c r="H77" s="314"/>
      <c r="I77" s="315" t="s">
        <v>8</v>
      </c>
      <c r="J77" s="300"/>
      <c r="K77" s="299" t="s">
        <v>39</v>
      </c>
      <c r="L77" s="300"/>
      <c r="M77" s="301" t="s">
        <v>6</v>
      </c>
      <c r="N77" s="302"/>
    </row>
    <row r="78" spans="1:14" s="108" customFormat="1" ht="21" customHeight="1" thickBot="1">
      <c r="A78" s="291"/>
      <c r="B78" s="309"/>
      <c r="C78" s="172" t="s">
        <v>57</v>
      </c>
      <c r="D78" s="172" t="s">
        <v>58</v>
      </c>
      <c r="E78" s="172" t="s">
        <v>57</v>
      </c>
      <c r="F78" s="172" t="s">
        <v>58</v>
      </c>
      <c r="G78" s="106" t="s">
        <v>40</v>
      </c>
      <c r="H78" s="107" t="s">
        <v>41</v>
      </c>
      <c r="I78" s="104" t="s">
        <v>59</v>
      </c>
      <c r="J78" s="105" t="s">
        <v>60</v>
      </c>
      <c r="K78" s="104" t="s">
        <v>59</v>
      </c>
      <c r="L78" s="105" t="s">
        <v>60</v>
      </c>
      <c r="M78" s="173" t="s">
        <v>40</v>
      </c>
      <c r="N78" s="174" t="s">
        <v>41</v>
      </c>
    </row>
    <row r="79" spans="1:14" s="2" customFormat="1" ht="14.25" customHeight="1">
      <c r="A79" s="292"/>
      <c r="B79" s="175" t="s">
        <v>43</v>
      </c>
      <c r="C79" s="111">
        <v>164.470482</v>
      </c>
      <c r="D79" s="111">
        <v>124.569135</v>
      </c>
      <c r="E79" s="112">
        <v>91.743885</v>
      </c>
      <c r="F79" s="112">
        <v>65.488756</v>
      </c>
      <c r="G79" s="113">
        <v>-24.260491314180012</v>
      </c>
      <c r="H79" s="114">
        <v>-28.61785175110037</v>
      </c>
      <c r="I79" s="110">
        <v>57.801937</v>
      </c>
      <c r="J79" s="111">
        <v>58.710518</v>
      </c>
      <c r="K79" s="111">
        <v>31.806199</v>
      </c>
      <c r="L79" s="111">
        <v>30.911015</v>
      </c>
      <c r="M79" s="176">
        <v>1.571886769123322</v>
      </c>
      <c r="N79" s="177">
        <v>-2.814495375571285</v>
      </c>
    </row>
    <row r="80" spans="1:14" s="2" customFormat="1" ht="15" customHeight="1">
      <c r="A80" s="292"/>
      <c r="B80" s="175" t="s">
        <v>44</v>
      </c>
      <c r="C80" s="111">
        <v>17.244338</v>
      </c>
      <c r="D80" s="111">
        <v>21.497103</v>
      </c>
      <c r="E80" s="112">
        <v>85.249826</v>
      </c>
      <c r="F80" s="112">
        <v>83.630416</v>
      </c>
      <c r="G80" s="113">
        <v>24.661804935625828</v>
      </c>
      <c r="H80" s="114">
        <v>-1.8996050502202808</v>
      </c>
      <c r="I80" s="110">
        <v>7.939726</v>
      </c>
      <c r="J80" s="111">
        <v>10.275161</v>
      </c>
      <c r="K80" s="111">
        <v>40.169692</v>
      </c>
      <c r="L80" s="111">
        <v>41.2605</v>
      </c>
      <c r="M80" s="176">
        <v>29.414554104260027</v>
      </c>
      <c r="N80" s="177">
        <v>2.7155000342048994</v>
      </c>
    </row>
    <row r="81" spans="1:14" s="2" customFormat="1" ht="14.25" customHeight="1" thickBot="1">
      <c r="A81" s="293"/>
      <c r="B81" s="178" t="s">
        <v>45</v>
      </c>
      <c r="C81" s="117">
        <v>558.102197</v>
      </c>
      <c r="D81" s="117">
        <v>384.287367</v>
      </c>
      <c r="E81" s="118">
        <v>317.323082</v>
      </c>
      <c r="F81" s="118">
        <v>270.554518</v>
      </c>
      <c r="G81" s="119">
        <v>-31.143907143587185</v>
      </c>
      <c r="H81" s="120">
        <v>-14.738468977809823</v>
      </c>
      <c r="I81" s="116">
        <v>260.282779</v>
      </c>
      <c r="J81" s="117">
        <v>189.734774</v>
      </c>
      <c r="K81" s="117">
        <v>73.609161</v>
      </c>
      <c r="L81" s="117">
        <v>69.783541</v>
      </c>
      <c r="M81" s="179">
        <v>-27.104369052398976</v>
      </c>
      <c r="N81" s="180">
        <v>-5.1972063640285215</v>
      </c>
    </row>
    <row r="82" spans="9:11" ht="12" customHeight="1">
      <c r="I82" s="181"/>
      <c r="J82" s="181"/>
      <c r="K82" s="181"/>
    </row>
    <row r="83" ht="12.75" customHeight="1" hidden="1"/>
    <row r="84" spans="1:2" ht="34.5" customHeight="1" thickBot="1">
      <c r="A84" s="182"/>
      <c r="B84" s="183"/>
    </row>
    <row r="85" spans="1:12" s="5" customFormat="1" ht="18" customHeight="1" thickBot="1">
      <c r="A85" s="277" t="s">
        <v>61</v>
      </c>
      <c r="B85" s="278"/>
      <c r="C85" s="303" t="s">
        <v>62</v>
      </c>
      <c r="D85" s="304"/>
      <c r="E85" s="304"/>
      <c r="F85" s="305"/>
      <c r="G85" s="281" t="s">
        <v>63</v>
      </c>
      <c r="H85" s="282"/>
      <c r="I85" s="282"/>
      <c r="J85" s="283"/>
      <c r="K85" s="284" t="s">
        <v>48</v>
      </c>
      <c r="L85" s="285"/>
    </row>
    <row r="86" spans="1:12" s="127" customFormat="1" ht="21" customHeight="1" thickBot="1">
      <c r="A86" s="279"/>
      <c r="B86" s="280"/>
      <c r="C86" s="286">
        <v>2013</v>
      </c>
      <c r="D86" s="287"/>
      <c r="E86" s="123">
        <v>2014</v>
      </c>
      <c r="F86" s="124" t="s">
        <v>49</v>
      </c>
      <c r="G86" s="286">
        <v>2013</v>
      </c>
      <c r="H86" s="287"/>
      <c r="I86" s="123">
        <v>2014</v>
      </c>
      <c r="J86" s="124" t="s">
        <v>49</v>
      </c>
      <c r="K86" s="125" t="s">
        <v>47</v>
      </c>
      <c r="L86" s="126" t="s">
        <v>49</v>
      </c>
    </row>
    <row r="87" spans="1:12" s="5" customFormat="1" ht="22.5" customHeight="1" thickBot="1">
      <c r="A87" s="128" t="s">
        <v>51</v>
      </c>
      <c r="B87" s="129"/>
      <c r="C87" s="288">
        <v>10892</v>
      </c>
      <c r="D87" s="289"/>
      <c r="E87" s="130">
        <v>11482</v>
      </c>
      <c r="F87" s="131">
        <v>5.416819684171869</v>
      </c>
      <c r="G87" s="288">
        <v>5532</v>
      </c>
      <c r="H87" s="289"/>
      <c r="I87" s="130">
        <v>5729</v>
      </c>
      <c r="J87" s="131">
        <v>3.561099060014461</v>
      </c>
      <c r="K87" s="132">
        <v>5753</v>
      </c>
      <c r="L87" s="133">
        <v>-0.4171736485312011</v>
      </c>
    </row>
    <row r="88" spans="2:14" s="4" customFormat="1" ht="14.25">
      <c r="B88" s="5"/>
      <c r="D88" s="100"/>
      <c r="E88" s="100"/>
      <c r="G88" s="100"/>
      <c r="H88" s="100"/>
      <c r="I88" s="100"/>
      <c r="J88" s="100"/>
      <c r="K88" s="100"/>
      <c r="L88" s="100"/>
      <c r="M88" s="100"/>
      <c r="N88" s="100"/>
    </row>
  </sheetData>
  <sheetProtection/>
  <mergeCells count="49">
    <mergeCell ref="A10:K10"/>
    <mergeCell ref="A12:A33"/>
    <mergeCell ref="B12:K12"/>
    <mergeCell ref="B13:B14"/>
    <mergeCell ref="C13:E13"/>
    <mergeCell ref="F13:H13"/>
    <mergeCell ref="I13:K13"/>
    <mergeCell ref="L13:N13"/>
    <mergeCell ref="B23:N23"/>
    <mergeCell ref="B24:B25"/>
    <mergeCell ref="C24:E24"/>
    <mergeCell ref="F24:H24"/>
    <mergeCell ref="I24:K24"/>
    <mergeCell ref="L24:N24"/>
    <mergeCell ref="A50:N50"/>
    <mergeCell ref="B51:B52"/>
    <mergeCell ref="C51:E51"/>
    <mergeCell ref="F51:H51"/>
    <mergeCell ref="I51:K51"/>
    <mergeCell ref="L51:N51"/>
    <mergeCell ref="A53:A56"/>
    <mergeCell ref="A57:A58"/>
    <mergeCell ref="A59:B59"/>
    <mergeCell ref="A60:N60"/>
    <mergeCell ref="B61:B62"/>
    <mergeCell ref="C61:E61"/>
    <mergeCell ref="F61:H61"/>
    <mergeCell ref="I61:K61"/>
    <mergeCell ref="L61:N61"/>
    <mergeCell ref="A63:A66"/>
    <mergeCell ref="A67:A68"/>
    <mergeCell ref="A69:B69"/>
    <mergeCell ref="B75:N75"/>
    <mergeCell ref="A77:A81"/>
    <mergeCell ref="B77:B78"/>
    <mergeCell ref="C77:D77"/>
    <mergeCell ref="E77:F77"/>
    <mergeCell ref="G77:H77"/>
    <mergeCell ref="I77:J77"/>
    <mergeCell ref="C87:D87"/>
    <mergeCell ref="G87:H87"/>
    <mergeCell ref="K77:L77"/>
    <mergeCell ref="M77:N77"/>
    <mergeCell ref="A85:B86"/>
    <mergeCell ref="C85:F85"/>
    <mergeCell ref="G85:J85"/>
    <mergeCell ref="K85:L85"/>
    <mergeCell ref="C86:D86"/>
    <mergeCell ref="G86:H86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4:N49"/>
  <sheetViews>
    <sheetView rightToLeft="1" tabSelected="1" zoomScalePageLayoutView="0" workbookViewId="0" topLeftCell="A1">
      <selection activeCell="D62" sqref="D62"/>
    </sheetView>
  </sheetViews>
  <sheetFormatPr defaultColWidth="9.140625" defaultRowHeight="15"/>
  <cols>
    <col min="1" max="1" width="3.00390625" style="1" customWidth="1"/>
    <col min="2" max="2" width="12.421875" style="2" customWidth="1"/>
    <col min="3" max="3" width="10.00390625" style="1" customWidth="1"/>
    <col min="4" max="4" width="10.28125" style="3" customWidth="1"/>
    <col min="5" max="5" width="9.57421875" style="3" customWidth="1"/>
    <col min="6" max="6" width="10.00390625" style="1" customWidth="1"/>
    <col min="7" max="7" width="8.8515625" style="3" customWidth="1"/>
    <col min="8" max="8" width="9.00390625" style="3" customWidth="1"/>
    <col min="9" max="9" width="7.421875" style="3" customWidth="1"/>
    <col min="10" max="10" width="9.421875" style="3" bestFit="1" customWidth="1"/>
    <col min="11" max="11" width="9.57421875" style="3" customWidth="1"/>
    <col min="12" max="12" width="8.8515625" style="3" customWidth="1"/>
    <col min="13" max="13" width="7.00390625" style="3" customWidth="1"/>
    <col min="14" max="14" width="7.421875" style="3" customWidth="1"/>
    <col min="15" max="17" width="9.00390625" style="1" customWidth="1"/>
    <col min="18" max="18" width="10.140625" style="1" bestFit="1" customWidth="1"/>
    <col min="19" max="19" width="11.140625" style="1" bestFit="1" customWidth="1"/>
    <col min="20" max="20" width="11.00390625" style="1" bestFit="1" customWidth="1"/>
    <col min="21" max="16384" width="9.00390625" style="1" customWidth="1"/>
  </cols>
  <sheetData>
    <row r="12" ht="117.75" customHeight="1"/>
    <row r="13" ht="1.5" customHeight="1"/>
    <row r="14" spans="1:14" ht="24" customHeight="1">
      <c r="A14" s="184"/>
      <c r="B14" s="185"/>
      <c r="C14" s="184"/>
      <c r="D14" s="186"/>
      <c r="E14" s="186"/>
      <c r="F14" s="184"/>
      <c r="G14" s="186"/>
      <c r="H14" s="186"/>
      <c r="I14" s="186"/>
      <c r="J14" s="186"/>
      <c r="K14" s="186"/>
      <c r="L14" s="186"/>
      <c r="M14" s="186"/>
      <c r="N14" s="186"/>
    </row>
    <row r="15" spans="1:14" ht="18.75" customHeight="1">
      <c r="A15" s="184"/>
      <c r="B15" s="185"/>
      <c r="C15" s="184"/>
      <c r="D15" s="186"/>
      <c r="E15" s="186"/>
      <c r="F15" s="184"/>
      <c r="G15" s="186"/>
      <c r="H15" s="186"/>
      <c r="I15" s="186"/>
      <c r="J15" s="186"/>
      <c r="K15" s="186"/>
      <c r="L15" s="186"/>
      <c r="M15" s="186"/>
      <c r="N15" s="186"/>
    </row>
    <row r="16" spans="1:14" ht="12.75" customHeight="1" thickBot="1">
      <c r="A16" s="351" t="s">
        <v>0</v>
      </c>
      <c r="B16" s="351"/>
      <c r="C16" s="351"/>
      <c r="D16" s="351"/>
      <c r="E16" s="351"/>
      <c r="F16" s="351"/>
      <c r="G16" s="351"/>
      <c r="H16" s="351"/>
      <c r="I16" s="351"/>
      <c r="J16" s="351"/>
      <c r="K16" s="351"/>
      <c r="L16" s="186"/>
      <c r="M16" s="186"/>
      <c r="N16" s="186"/>
    </row>
    <row r="17" spans="1:14" ht="13.5" customHeight="1" hidden="1">
      <c r="A17" s="184"/>
      <c r="B17" s="185"/>
      <c r="C17" s="184"/>
      <c r="D17" s="186"/>
      <c r="E17" s="186"/>
      <c r="F17" s="184"/>
      <c r="G17" s="186"/>
      <c r="H17" s="186"/>
      <c r="I17" s="186"/>
      <c r="J17" s="186"/>
      <c r="K17" s="186"/>
      <c r="L17" s="186"/>
      <c r="M17" s="186"/>
      <c r="N17" s="186"/>
    </row>
    <row r="18" spans="1:14" ht="20.25" customHeight="1" thickBot="1">
      <c r="A18" s="352" t="s">
        <v>52</v>
      </c>
      <c r="B18" s="338" t="s">
        <v>53</v>
      </c>
      <c r="C18" s="339"/>
      <c r="D18" s="339"/>
      <c r="E18" s="339"/>
      <c r="F18" s="339"/>
      <c r="G18" s="339"/>
      <c r="H18" s="339"/>
      <c r="I18" s="339"/>
      <c r="J18" s="339"/>
      <c r="K18" s="339"/>
      <c r="L18" s="186"/>
      <c r="M18" s="186"/>
      <c r="N18" s="186"/>
    </row>
    <row r="19" spans="1:14" s="2" customFormat="1" ht="19.5" customHeight="1" thickBot="1">
      <c r="A19" s="353" t="s">
        <v>2</v>
      </c>
      <c r="B19" s="355" t="s">
        <v>3</v>
      </c>
      <c r="C19" s="357" t="s">
        <v>64</v>
      </c>
      <c r="D19" s="358"/>
      <c r="E19" s="359"/>
      <c r="F19" s="357" t="s">
        <v>65</v>
      </c>
      <c r="G19" s="358"/>
      <c r="H19" s="359"/>
      <c r="I19" s="360" t="s">
        <v>6</v>
      </c>
      <c r="J19" s="361"/>
      <c r="K19" s="362"/>
      <c r="L19" s="337"/>
      <c r="M19" s="337"/>
      <c r="N19" s="337"/>
    </row>
    <row r="20" spans="1:14" s="139" customFormat="1" ht="21" customHeight="1" thickBot="1">
      <c r="A20" s="353"/>
      <c r="B20" s="356"/>
      <c r="C20" s="187" t="s">
        <v>7</v>
      </c>
      <c r="D20" s="188" t="s">
        <v>8</v>
      </c>
      <c r="E20" s="189" t="s">
        <v>9</v>
      </c>
      <c r="F20" s="187" t="s">
        <v>7</v>
      </c>
      <c r="G20" s="188" t="s">
        <v>8</v>
      </c>
      <c r="H20" s="189" t="s">
        <v>9</v>
      </c>
      <c r="I20" s="190" t="s">
        <v>7</v>
      </c>
      <c r="J20" s="188" t="s">
        <v>8</v>
      </c>
      <c r="K20" s="191" t="s">
        <v>9</v>
      </c>
      <c r="L20" s="192"/>
      <c r="M20" s="192"/>
      <c r="N20" s="192"/>
    </row>
    <row r="21" spans="1:14" s="2" customFormat="1" ht="18.75" customHeight="1">
      <c r="A21" s="353"/>
      <c r="B21" s="193" t="s">
        <v>10</v>
      </c>
      <c r="C21" s="194">
        <v>59586</v>
      </c>
      <c r="D21" s="195">
        <v>860.417561</v>
      </c>
      <c r="E21" s="196">
        <v>1903.625085</v>
      </c>
      <c r="F21" s="194">
        <v>66289</v>
      </c>
      <c r="G21" s="195">
        <v>979.147396</v>
      </c>
      <c r="H21" s="196">
        <v>2083.455531</v>
      </c>
      <c r="I21" s="197">
        <v>11.249286745208606</v>
      </c>
      <c r="J21" s="198">
        <v>13.799094809502613</v>
      </c>
      <c r="K21" s="199">
        <v>9.446736514296363</v>
      </c>
      <c r="L21" s="200"/>
      <c r="M21" s="200"/>
      <c r="N21" s="200"/>
    </row>
    <row r="22" spans="1:14" s="2" customFormat="1" ht="18.75" customHeight="1">
      <c r="A22" s="353"/>
      <c r="B22" s="193" t="s">
        <v>11</v>
      </c>
      <c r="C22" s="194">
        <v>1717</v>
      </c>
      <c r="D22" s="195">
        <v>33.178877</v>
      </c>
      <c r="E22" s="196">
        <v>89.96964</v>
      </c>
      <c r="F22" s="194">
        <v>2112</v>
      </c>
      <c r="G22" s="195">
        <v>40.756279</v>
      </c>
      <c r="H22" s="196">
        <v>108.671558</v>
      </c>
      <c r="I22" s="197">
        <v>23.005241700640653</v>
      </c>
      <c r="J22" s="198">
        <v>22.83803035286577</v>
      </c>
      <c r="K22" s="199">
        <v>20.786921010243017</v>
      </c>
      <c r="L22" s="200"/>
      <c r="M22" s="200"/>
      <c r="N22" s="200"/>
    </row>
    <row r="23" spans="1:14" s="2" customFormat="1" ht="18.75" customHeight="1">
      <c r="A23" s="353"/>
      <c r="B23" s="193" t="s">
        <v>12</v>
      </c>
      <c r="C23" s="194">
        <v>3341</v>
      </c>
      <c r="D23" s="195">
        <v>10.423692</v>
      </c>
      <c r="E23" s="196">
        <v>18.557973</v>
      </c>
      <c r="F23" s="194">
        <v>4334</v>
      </c>
      <c r="G23" s="195">
        <v>13.507814</v>
      </c>
      <c r="H23" s="196">
        <v>23.657587</v>
      </c>
      <c r="I23" s="201">
        <v>29.721640227476804</v>
      </c>
      <c r="J23" s="202">
        <v>29.5876163647199</v>
      </c>
      <c r="K23" s="203">
        <v>27.47936964882964</v>
      </c>
      <c r="L23" s="200"/>
      <c r="M23" s="200"/>
      <c r="N23" s="200"/>
    </row>
    <row r="24" spans="1:14" s="2" customFormat="1" ht="18.75" customHeight="1">
      <c r="A24" s="353"/>
      <c r="B24" s="193" t="s">
        <v>13</v>
      </c>
      <c r="C24" s="194">
        <v>1509</v>
      </c>
      <c r="D24" s="195">
        <v>80.028213</v>
      </c>
      <c r="E24" s="196">
        <v>4.259286</v>
      </c>
      <c r="F24" s="194">
        <v>1634</v>
      </c>
      <c r="G24" s="195">
        <v>84.591988</v>
      </c>
      <c r="H24" s="196">
        <v>5.76754</v>
      </c>
      <c r="I24" s="201">
        <v>8.28363154406892</v>
      </c>
      <c r="J24" s="202">
        <v>5.702707618874368</v>
      </c>
      <c r="K24" s="203">
        <v>35.410958550329795</v>
      </c>
      <c r="L24" s="200"/>
      <c r="M24" s="200"/>
      <c r="N24" s="200"/>
    </row>
    <row r="25" spans="1:14" s="2" customFormat="1" ht="18.75" customHeight="1">
      <c r="A25" s="353"/>
      <c r="B25" s="193" t="s">
        <v>20</v>
      </c>
      <c r="C25" s="194">
        <v>951</v>
      </c>
      <c r="D25" s="195">
        <v>17.621528</v>
      </c>
      <c r="E25" s="196">
        <v>0.304009</v>
      </c>
      <c r="F25" s="194">
        <v>1168</v>
      </c>
      <c r="G25" s="195">
        <v>22.659022</v>
      </c>
      <c r="H25" s="196">
        <v>3.528127</v>
      </c>
      <c r="I25" s="201">
        <v>22.81808622502629</v>
      </c>
      <c r="J25" s="202">
        <v>28.58715770845751</v>
      </c>
      <c r="K25" s="203">
        <v>1060.5337341986587</v>
      </c>
      <c r="L25" s="200"/>
      <c r="M25" s="200"/>
      <c r="N25" s="200"/>
    </row>
    <row r="26" spans="1:14" s="2" customFormat="1" ht="18.75" customHeight="1">
      <c r="A26" s="353"/>
      <c r="B26" s="193" t="s">
        <v>21</v>
      </c>
      <c r="C26" s="194">
        <v>13</v>
      </c>
      <c r="D26" s="204">
        <v>0.442747</v>
      </c>
      <c r="E26" s="205">
        <v>0.108401</v>
      </c>
      <c r="F26" s="194">
        <v>39</v>
      </c>
      <c r="G26" s="204">
        <v>1.079441</v>
      </c>
      <c r="H26" s="205">
        <v>0.276568</v>
      </c>
      <c r="I26" s="201">
        <v>200</v>
      </c>
      <c r="J26" s="202">
        <v>143.80537869257162</v>
      </c>
      <c r="K26" s="203">
        <v>155.1341777289877</v>
      </c>
      <c r="L26" s="200"/>
      <c r="M26" s="200"/>
      <c r="N26" s="200"/>
    </row>
    <row r="27" spans="1:14" s="2" customFormat="1" ht="18.75" customHeight="1" thickBot="1">
      <c r="A27" s="353"/>
      <c r="B27" s="193" t="s">
        <v>14</v>
      </c>
      <c r="C27" s="194"/>
      <c r="D27" s="195">
        <v>106.650826</v>
      </c>
      <c r="E27" s="196">
        <v>76.303519</v>
      </c>
      <c r="F27" s="194"/>
      <c r="G27" s="195">
        <v>123.929714</v>
      </c>
      <c r="H27" s="196">
        <v>83.556794</v>
      </c>
      <c r="I27" s="201"/>
      <c r="J27" s="202">
        <v>16.201363503738836</v>
      </c>
      <c r="K27" s="203">
        <v>9.50581977746007</v>
      </c>
      <c r="L27" s="200"/>
      <c r="M27" s="200"/>
      <c r="N27" s="200"/>
    </row>
    <row r="28" spans="1:14" s="101" customFormat="1" ht="18.75" customHeight="1" thickBot="1">
      <c r="A28" s="353"/>
      <c r="B28" s="206" t="s">
        <v>15</v>
      </c>
      <c r="C28" s="207"/>
      <c r="D28" s="208">
        <v>1108.763444</v>
      </c>
      <c r="E28" s="209">
        <v>2093.127913</v>
      </c>
      <c r="F28" s="207"/>
      <c r="G28" s="208">
        <v>1265.671654</v>
      </c>
      <c r="H28" s="209">
        <v>2308.9137050000004</v>
      </c>
      <c r="I28" s="210"/>
      <c r="J28" s="210">
        <v>14.151639905617241</v>
      </c>
      <c r="K28" s="211">
        <v>10.309250125603796</v>
      </c>
      <c r="L28" s="212"/>
      <c r="M28" s="212"/>
      <c r="N28" s="212"/>
    </row>
    <row r="29" spans="1:14" ht="23.25" customHeight="1" thickBot="1">
      <c r="A29" s="353"/>
      <c r="B29" s="338" t="s">
        <v>16</v>
      </c>
      <c r="C29" s="339"/>
      <c r="D29" s="339"/>
      <c r="E29" s="339"/>
      <c r="F29" s="339"/>
      <c r="G29" s="339"/>
      <c r="H29" s="339"/>
      <c r="I29" s="339"/>
      <c r="J29" s="339"/>
      <c r="K29" s="339"/>
      <c r="L29" s="339"/>
      <c r="M29" s="339"/>
      <c r="N29" s="340"/>
    </row>
    <row r="30" spans="1:14" ht="16.5" customHeight="1" thickBot="1">
      <c r="A30" s="353"/>
      <c r="B30" s="341" t="s">
        <v>3</v>
      </c>
      <c r="C30" s="342">
        <v>41334</v>
      </c>
      <c r="D30" s="343"/>
      <c r="E30" s="344"/>
      <c r="F30" s="342">
        <v>41699</v>
      </c>
      <c r="G30" s="343"/>
      <c r="H30" s="344"/>
      <c r="I30" s="345" t="s">
        <v>6</v>
      </c>
      <c r="J30" s="346"/>
      <c r="K30" s="347"/>
      <c r="L30" s="348" t="s">
        <v>19</v>
      </c>
      <c r="M30" s="349"/>
      <c r="N30" s="350"/>
    </row>
    <row r="31" spans="1:14" ht="15.75" customHeight="1" thickBot="1">
      <c r="A31" s="353"/>
      <c r="B31" s="341"/>
      <c r="C31" s="187" t="s">
        <v>7</v>
      </c>
      <c r="D31" s="188" t="s">
        <v>8</v>
      </c>
      <c r="E31" s="189" t="s">
        <v>9</v>
      </c>
      <c r="F31" s="187" t="s">
        <v>7</v>
      </c>
      <c r="G31" s="188" t="s">
        <v>8</v>
      </c>
      <c r="H31" s="189" t="s">
        <v>9</v>
      </c>
      <c r="I31" s="190" t="s">
        <v>7</v>
      </c>
      <c r="J31" s="188" t="s">
        <v>8</v>
      </c>
      <c r="K31" s="189" t="s">
        <v>9</v>
      </c>
      <c r="L31" s="190" t="s">
        <v>7</v>
      </c>
      <c r="M31" s="188" t="s">
        <v>8</v>
      </c>
      <c r="N31" s="213" t="s">
        <v>9</v>
      </c>
    </row>
    <row r="32" spans="1:14" ht="20.25" customHeight="1">
      <c r="A32" s="353"/>
      <c r="B32" s="214" t="s">
        <v>10</v>
      </c>
      <c r="C32" s="194">
        <v>22346</v>
      </c>
      <c r="D32" s="195">
        <v>315.146711</v>
      </c>
      <c r="E32" s="196">
        <v>678.083498</v>
      </c>
      <c r="F32" s="194">
        <v>22174</v>
      </c>
      <c r="G32" s="195">
        <v>332.235111</v>
      </c>
      <c r="H32" s="196">
        <v>708.000471</v>
      </c>
      <c r="I32" s="198">
        <v>-0.7697127002595543</v>
      </c>
      <c r="J32" s="198">
        <v>5.42236342742604</v>
      </c>
      <c r="K32" s="215">
        <v>4.411989539376755</v>
      </c>
      <c r="L32" s="198">
        <v>15.567832386511702</v>
      </c>
      <c r="M32" s="198">
        <v>17.855757676369308</v>
      </c>
      <c r="N32" s="216">
        <v>9.799243290172706</v>
      </c>
    </row>
    <row r="33" spans="1:14" ht="20.25" customHeight="1">
      <c r="A33" s="353"/>
      <c r="B33" s="214" t="s">
        <v>11</v>
      </c>
      <c r="C33" s="194">
        <v>380</v>
      </c>
      <c r="D33" s="195">
        <v>7.340872</v>
      </c>
      <c r="E33" s="196">
        <v>18.822593</v>
      </c>
      <c r="F33" s="194">
        <v>737</v>
      </c>
      <c r="G33" s="195">
        <v>13.448497</v>
      </c>
      <c r="H33" s="196">
        <v>34.627229</v>
      </c>
      <c r="I33" s="198">
        <v>93.94736842105263</v>
      </c>
      <c r="J33" s="198">
        <v>83.20026558152765</v>
      </c>
      <c r="K33" s="215">
        <v>83.9663058113194</v>
      </c>
      <c r="L33" s="198">
        <v>9.347181008902076</v>
      </c>
      <c r="M33" s="198">
        <v>5.267938017573022</v>
      </c>
      <c r="N33" s="216">
        <v>0.06603210535868886</v>
      </c>
    </row>
    <row r="34" spans="1:14" ht="20.25" customHeight="1">
      <c r="A34" s="353"/>
      <c r="B34" s="214" t="s">
        <v>12</v>
      </c>
      <c r="C34" s="194">
        <v>1319</v>
      </c>
      <c r="D34" s="195">
        <v>4.095621</v>
      </c>
      <c r="E34" s="196">
        <v>6.799339</v>
      </c>
      <c r="F34" s="194">
        <v>1130</v>
      </c>
      <c r="G34" s="195">
        <v>4.02389</v>
      </c>
      <c r="H34" s="196">
        <v>7.520859</v>
      </c>
      <c r="I34" s="201">
        <v>-14.329037149355573</v>
      </c>
      <c r="J34" s="202">
        <v>-1.7514071736618366</v>
      </c>
      <c r="K34" s="217">
        <v>10.611619747154833</v>
      </c>
      <c r="L34" s="198">
        <v>-48.47241222070223</v>
      </c>
      <c r="M34" s="198">
        <v>8.51431907695584</v>
      </c>
      <c r="N34" s="216">
        <v>27.56721320373397</v>
      </c>
    </row>
    <row r="35" spans="1:14" ht="20.25" customHeight="1">
      <c r="A35" s="353"/>
      <c r="B35" s="214" t="s">
        <v>13</v>
      </c>
      <c r="C35" s="194">
        <v>544</v>
      </c>
      <c r="D35" s="195">
        <v>28.982014</v>
      </c>
      <c r="E35" s="196">
        <v>1.234813</v>
      </c>
      <c r="F35" s="194">
        <v>534</v>
      </c>
      <c r="G35" s="195">
        <v>26.97857</v>
      </c>
      <c r="H35" s="196">
        <v>1.549699</v>
      </c>
      <c r="I35" s="201">
        <v>-1.8382352941176472</v>
      </c>
      <c r="J35" s="202">
        <v>-6.912714899661557</v>
      </c>
      <c r="K35" s="217">
        <v>25.500703345364844</v>
      </c>
      <c r="L35" s="198">
        <v>11.482254697286013</v>
      </c>
      <c r="M35" s="198">
        <v>17.22727419279008</v>
      </c>
      <c r="N35" s="216">
        <v>-12.572240638899482</v>
      </c>
    </row>
    <row r="36" spans="1:14" ht="20.25" customHeight="1">
      <c r="A36" s="353"/>
      <c r="B36" s="214" t="s">
        <v>20</v>
      </c>
      <c r="C36" s="194">
        <v>227</v>
      </c>
      <c r="D36" s="195">
        <v>4.276179</v>
      </c>
      <c r="E36" s="196">
        <v>0.085339</v>
      </c>
      <c r="F36" s="194">
        <v>363</v>
      </c>
      <c r="G36" s="195">
        <v>6.952079</v>
      </c>
      <c r="H36" s="196">
        <v>1.043851</v>
      </c>
      <c r="I36" s="201">
        <v>59.91189427312775</v>
      </c>
      <c r="J36" s="202">
        <v>62.5768939981231</v>
      </c>
      <c r="K36" s="217">
        <v>1123.181663717644</v>
      </c>
      <c r="L36" s="198">
        <v>-11.678832116788321</v>
      </c>
      <c r="M36" s="198">
        <v>-6.984959483660004</v>
      </c>
      <c r="N36" s="216">
        <v>1316.8512636751095</v>
      </c>
    </row>
    <row r="37" spans="1:14" ht="20.25" customHeight="1">
      <c r="A37" s="353"/>
      <c r="B37" s="214" t="s">
        <v>21</v>
      </c>
      <c r="C37" s="194">
        <v>6</v>
      </c>
      <c r="D37" s="204">
        <v>0.197083</v>
      </c>
      <c r="E37" s="205">
        <v>0.042264</v>
      </c>
      <c r="F37" s="194">
        <v>17</v>
      </c>
      <c r="G37" s="204">
        <v>0.494646</v>
      </c>
      <c r="H37" s="205">
        <v>0.133571</v>
      </c>
      <c r="I37" s="201">
        <v>183.33333333333331</v>
      </c>
      <c r="J37" s="202">
        <v>150.98359574392512</v>
      </c>
      <c r="K37" s="217">
        <v>216.03965549876963</v>
      </c>
      <c r="L37" s="198">
        <v>466.6666666666667</v>
      </c>
      <c r="M37" s="198">
        <v>471.27051404945314</v>
      </c>
      <c r="N37" s="216">
        <v>461.08124002352343</v>
      </c>
    </row>
    <row r="38" spans="1:14" ht="20.25" customHeight="1" thickBot="1">
      <c r="A38" s="353"/>
      <c r="B38" s="214" t="s">
        <v>14</v>
      </c>
      <c r="C38" s="194"/>
      <c r="D38" s="195">
        <v>36.144673</v>
      </c>
      <c r="E38" s="196">
        <v>26.367405</v>
      </c>
      <c r="F38" s="194"/>
      <c r="G38" s="195">
        <v>44.511893</v>
      </c>
      <c r="H38" s="196">
        <v>30.211403</v>
      </c>
      <c r="I38" s="201"/>
      <c r="J38" s="202">
        <v>23.149248023353273</v>
      </c>
      <c r="K38" s="217">
        <v>14.578598083504989</v>
      </c>
      <c r="L38" s="198"/>
      <c r="M38" s="198">
        <v>28.75337438957558</v>
      </c>
      <c r="N38" s="216">
        <v>22.507609027722417</v>
      </c>
    </row>
    <row r="39" spans="1:14" ht="19.5" customHeight="1" thickBot="1">
      <c r="A39" s="354"/>
      <c r="B39" s="218" t="s">
        <v>15</v>
      </c>
      <c r="C39" s="219"/>
      <c r="D39" s="220">
        <v>396.183153</v>
      </c>
      <c r="E39" s="221">
        <v>731.435251</v>
      </c>
      <c r="F39" s="219"/>
      <c r="G39" s="220">
        <v>428.644686</v>
      </c>
      <c r="H39" s="221">
        <v>783.087083</v>
      </c>
      <c r="I39" s="222"/>
      <c r="J39" s="223">
        <v>8.193567231264872</v>
      </c>
      <c r="K39" s="224">
        <v>7.061709417119687</v>
      </c>
      <c r="L39" s="222"/>
      <c r="M39" s="223">
        <v>30.52717609496667</v>
      </c>
      <c r="N39" s="225">
        <v>13.955705927763063</v>
      </c>
    </row>
    <row r="40" spans="1:14" ht="21" customHeight="1" hidden="1">
      <c r="A40" s="184"/>
      <c r="B40" s="185"/>
      <c r="C40" s="184"/>
      <c r="D40" s="186"/>
      <c r="E40" s="186"/>
      <c r="F40" s="184"/>
      <c r="G40" s="186"/>
      <c r="H40" s="186"/>
      <c r="I40" s="186"/>
      <c r="J40" s="186"/>
      <c r="K40" s="186"/>
      <c r="L40" s="186"/>
      <c r="M40" s="186"/>
      <c r="N40" s="186"/>
    </row>
    <row r="41" spans="1:14" ht="21" customHeight="1" hidden="1">
      <c r="A41" s="184"/>
      <c r="B41" s="185"/>
      <c r="C41" s="184"/>
      <c r="D41" s="186"/>
      <c r="E41" s="186"/>
      <c r="F41" s="184"/>
      <c r="G41" s="186"/>
      <c r="H41" s="186"/>
      <c r="I41" s="186"/>
      <c r="J41" s="186"/>
      <c r="K41" s="186"/>
      <c r="L41" s="186"/>
      <c r="M41" s="186"/>
      <c r="N41" s="186"/>
    </row>
    <row r="42" spans="1:14" ht="21" customHeight="1" hidden="1">
      <c r="A42" s="184"/>
      <c r="B42" s="185"/>
      <c r="C42" s="184"/>
      <c r="D42" s="186"/>
      <c r="E42" s="186"/>
      <c r="F42" s="184"/>
      <c r="G42" s="186"/>
      <c r="H42" s="186"/>
      <c r="I42" s="186"/>
      <c r="J42" s="186"/>
      <c r="K42" s="186"/>
      <c r="L42" s="186"/>
      <c r="M42" s="186"/>
      <c r="N42" s="186"/>
    </row>
    <row r="43" spans="1:14" ht="21" customHeight="1" hidden="1">
      <c r="A43" s="184"/>
      <c r="B43" s="185"/>
      <c r="C43" s="184"/>
      <c r="D43" s="186"/>
      <c r="E43" s="186"/>
      <c r="F43" s="184"/>
      <c r="G43" s="186"/>
      <c r="H43" s="186"/>
      <c r="I43" s="186"/>
      <c r="J43" s="186"/>
      <c r="K43" s="186"/>
      <c r="L43" s="186"/>
      <c r="M43" s="186"/>
      <c r="N43" s="186"/>
    </row>
    <row r="44" spans="1:14" ht="21" customHeight="1" hidden="1">
      <c r="A44" s="184"/>
      <c r="B44" s="185"/>
      <c r="C44" s="184"/>
      <c r="D44" s="186"/>
      <c r="E44" s="186"/>
      <c r="F44" s="184"/>
      <c r="G44" s="186"/>
      <c r="H44" s="186"/>
      <c r="I44" s="186"/>
      <c r="J44" s="186"/>
      <c r="K44" s="186"/>
      <c r="L44" s="186"/>
      <c r="M44" s="186"/>
      <c r="N44" s="186"/>
    </row>
    <row r="45" spans="1:14" ht="11.25" customHeight="1">
      <c r="A45" s="184"/>
      <c r="B45" s="226"/>
      <c r="C45" s="226"/>
      <c r="D45" s="226"/>
      <c r="E45" s="226"/>
      <c r="F45" s="226"/>
      <c r="G45" s="226"/>
      <c r="H45" s="226"/>
      <c r="I45" s="226"/>
      <c r="J45" s="226"/>
      <c r="K45" s="226"/>
      <c r="L45" s="226"/>
      <c r="M45" s="226"/>
      <c r="N45" s="226"/>
    </row>
    <row r="46" spans="1:14" ht="11.25" customHeight="1">
      <c r="A46" s="184"/>
      <c r="B46" s="185"/>
      <c r="C46" s="184"/>
      <c r="D46" s="186"/>
      <c r="E46" s="186"/>
      <c r="F46" s="184"/>
      <c r="G46" s="186"/>
      <c r="H46" s="186"/>
      <c r="I46" s="186"/>
      <c r="J46" s="186"/>
      <c r="K46" s="186"/>
      <c r="L46" s="186"/>
      <c r="M46" s="186"/>
      <c r="N46" s="186"/>
    </row>
    <row r="47" spans="1:14" ht="11.25" customHeight="1">
      <c r="A47" s="184"/>
      <c r="B47" s="185"/>
      <c r="C47" s="184"/>
      <c r="D47" s="186"/>
      <c r="E47" s="186"/>
      <c r="F47" s="184"/>
      <c r="G47" s="186"/>
      <c r="H47" s="186"/>
      <c r="I47" s="186"/>
      <c r="J47" s="186"/>
      <c r="K47" s="186"/>
      <c r="L47" s="186"/>
      <c r="M47" s="186"/>
      <c r="N47" s="186"/>
    </row>
    <row r="48" spans="1:14" ht="14.25">
      <c r="A48" s="184"/>
      <c r="B48" s="185"/>
      <c r="C48" s="184"/>
      <c r="D48" s="186"/>
      <c r="E48" s="186"/>
      <c r="F48" s="184"/>
      <c r="G48" s="186"/>
      <c r="H48" s="186"/>
      <c r="I48" s="186"/>
      <c r="J48" s="186"/>
      <c r="K48" s="186"/>
      <c r="L48" s="186"/>
      <c r="M48" s="186"/>
      <c r="N48" s="186"/>
    </row>
    <row r="49" spans="1:14" ht="14.25">
      <c r="A49" s="184"/>
      <c r="B49" s="185"/>
      <c r="C49" s="184"/>
      <c r="D49" s="186"/>
      <c r="E49" s="186"/>
      <c r="F49" s="184"/>
      <c r="G49" s="186"/>
      <c r="H49" s="186"/>
      <c r="I49" s="186"/>
      <c r="J49" s="186"/>
      <c r="K49" s="186"/>
      <c r="L49" s="186"/>
      <c r="M49" s="186"/>
      <c r="N49" s="186"/>
    </row>
    <row r="51" ht="14.25"/>
  </sheetData>
  <sheetProtection/>
  <mergeCells count="14">
    <mergeCell ref="A16:K16"/>
    <mergeCell ref="A18:A39"/>
    <mergeCell ref="B18:K18"/>
    <mergeCell ref="B19:B20"/>
    <mergeCell ref="C19:E19"/>
    <mergeCell ref="F19:H19"/>
    <mergeCell ref="I19:K19"/>
    <mergeCell ref="L19:N19"/>
    <mergeCell ref="B29:N29"/>
    <mergeCell ref="B30:B31"/>
    <mergeCell ref="C30:E30"/>
    <mergeCell ref="F30:H30"/>
    <mergeCell ref="I30:K30"/>
    <mergeCell ref="L30:N30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="55" zoomScaleNormal="55" zoomScalePageLayoutView="0" workbookViewId="0" topLeftCell="A58">
      <selection activeCell="O234" sqref="O234"/>
    </sheetView>
  </sheetViews>
  <sheetFormatPr defaultColWidth="9.140625" defaultRowHeight="15"/>
  <cols>
    <col min="1" max="1" width="9.00390625" style="227" customWidth="1"/>
    <col min="2" max="2" width="7.7109375" style="227" customWidth="1"/>
    <col min="3" max="16384" width="9.00390625" style="227" customWidth="1"/>
  </cols>
  <sheetData>
    <row r="83" ht="21.75" customHeight="1"/>
    <row r="135" ht="20.25" customHeight="1"/>
    <row r="138" ht="26.25" customHeight="1"/>
    <row r="199" ht="18.75" customHeight="1"/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נתוני יבוא מוצרי צריכה שנת 2014</dc:title>
  <dc:subject/>
  <dc:creator>רחלי דניאל</dc:creator>
  <cp:keywords/>
  <dc:description/>
  <cp:lastModifiedBy>yafah</cp:lastModifiedBy>
  <dcterms:created xsi:type="dcterms:W3CDTF">2014-02-04T08:31:47Z</dcterms:created>
  <dcterms:modified xsi:type="dcterms:W3CDTF">2014-04-09T08:16:29Z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esSearchTitle">
    <vt:lpwstr>נתוני יבוא מוצרי צריכה שנת 2014</vt:lpwstr>
  </property>
  <property fmtid="{D5CDD505-2E9C-101B-9397-08002B2CF9AE}" pid="3" name="TaxesSearchDescription">
    <vt:lpwstr/>
  </property>
  <property fmtid="{D5CDD505-2E9C-101B-9397-08002B2CF9AE}" pid="4" name="PublishingExpirationDate">
    <vt:lpwstr/>
  </property>
  <property fmtid="{D5CDD505-2E9C-101B-9397-08002B2CF9AE}" pid="5" name="PublishingStartDate">
    <vt:lpwstr/>
  </property>
</Properties>
</file>